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-my.sharepoint.com/personal/nebojsa_despotovic_aers_rs/Documents/Cene i tarifni sistem/Podaci za modele/Informacioni kod/2026/"/>
    </mc:Choice>
  </mc:AlternateContent>
  <xr:revisionPtr revIDLastSave="1126" documentId="13_ncr:1_{54CEDF05-5C40-4EAB-B6E9-FE60D43E45C0}" xr6:coauthVersionLast="47" xr6:coauthVersionMax="47" xr10:uidLastSave="{C9A0B1AC-033F-4A61-AEF0-67B92C66EE12}"/>
  <bookViews>
    <workbookView xWindow="-120" yWindow="-120" windowWidth="25440" windowHeight="15390" tabRatio="932" xr2:uid="{96367E32-0E4F-4BCB-A61E-4D39306C7F94}"/>
  </bookViews>
  <sheets>
    <sheet name="Poc. strana" sheetId="4" r:id="rId1"/>
    <sheet name="Sadrzaj_Dinamika" sheetId="60" r:id="rId2"/>
    <sheet name="1 MOP" sheetId="33" r:id="rId3"/>
    <sheet name="2 Zajed tr sred prih Zaposleni" sheetId="13" r:id="rId4"/>
    <sheet name="3 Oper Troskovi OP" sheetId="48" r:id="rId5"/>
    <sheet name="4 Trosаk Prenosа" sheetId="59" r:id="rId6"/>
    <sheet name="5 PPCK" sheetId="32" r:id="rId7"/>
    <sheet name="6 Struktura izvora finans" sheetId="14" r:id="rId8"/>
    <sheet name="7 Sredstva" sheetId="63" r:id="rId9"/>
    <sheet name="7.1 RS u prethodnom RP" sheetId="50" r:id="rId10"/>
    <sheet name="8 Gubici" sheetId="28" r:id="rId11"/>
    <sheet name="9 Ostali Prih" sheetId="7" r:id="rId12"/>
    <sheet name="10 KE t-1" sheetId="64" r:id="rId13"/>
    <sheet name="10.1 KE t-2" sheetId="65" r:id="rId14"/>
    <sheet name="11 Alokacija MOP i tar stav" sheetId="36" r:id="rId15"/>
    <sheet name="12 Plan ulaganja" sheetId="66" r:id="rId16"/>
    <sheet name="12.1 Ulag-pr reg per" sheetId="67" r:id="rId17"/>
    <sheet name="13 Prih.od Prikljuc" sheetId="25" r:id="rId18"/>
  </sheets>
  <definedNames>
    <definedName name="_xlnm.Print_Area" localSheetId="2">'1 MOP'!$A$1:$E$21</definedName>
    <definedName name="_xlnm.Print_Area" localSheetId="12">'10 KE t-1'!$A$1:$I$25</definedName>
    <definedName name="_xlnm.Print_Area" localSheetId="13">'10.1 KE t-2'!$A$1:$I$25</definedName>
    <definedName name="_xlnm.Print_Area" localSheetId="14">'11 Alokacija MOP i tar stav'!$A$1:$J$54</definedName>
    <definedName name="_xlnm.Print_Area" localSheetId="15">'12 Plan ulaganja'!$A$1:$P$55</definedName>
    <definedName name="_xlnm.Print_Area" localSheetId="16">'12.1 Ulag-pr reg per'!$A$1:$L$154</definedName>
    <definedName name="_xlnm.Print_Area" localSheetId="17">'13 Prih.od Prikljuc'!$A$1:$G$18</definedName>
    <definedName name="_xlnm.Print_Area" localSheetId="3">'2 Zajed tr sred prih Zaposleni'!$A$1:$H$279</definedName>
    <definedName name="_xlnm.Print_Area" localSheetId="4">'3 Oper Troskovi OP'!$A$1:$K$442</definedName>
    <definedName name="_xlnm.Print_Area" localSheetId="5">'4 Trosаk Prenosа'!$A$1:$R$171</definedName>
    <definedName name="_xlnm.Print_Area" localSheetId="6">'5 PPCK'!$A$1:$G$24</definedName>
    <definedName name="_xlnm.Print_Area" localSheetId="7">'6 Struktura izvora finans'!$A$1:$H$35</definedName>
    <definedName name="_xlnm.Print_Area" localSheetId="8">'7 Sredstva'!$B$1:$U$130</definedName>
    <definedName name="_xlnm.Print_Area" localSheetId="9">'7.1 RS u prethodnom RP'!$A$1:$D$52</definedName>
    <definedName name="_xlnm.Print_Area" localSheetId="10">'8 Gubici'!$A$1:$R$46</definedName>
    <definedName name="_xlnm.Print_Area" localSheetId="11">'9 Ostali Prih'!$A$1:$G$18</definedName>
    <definedName name="_xlnm.Print_Area" localSheetId="0">'Poc. strana'!$A$1:$I$36</definedName>
    <definedName name="_xlnm.Print_Titles" localSheetId="15">'12 Plan ulaganja'!$1:$6</definedName>
    <definedName name="_xlnm.Print_Titles" localSheetId="16">'12.1 Ulag-pr reg per'!$1:$6</definedName>
    <definedName name="_xlnm.Print_Titles" localSheetId="17">'13 Prih.od Prikljuc'!$1:$7</definedName>
    <definedName name="_xlnm.Print_Titles" localSheetId="3">'2 Zajed tr sred prih Zaposleni'!$1:$7</definedName>
    <definedName name="_xlnm.Print_Titles" localSheetId="4">'3 Oper Troskovi OP'!$1:$7</definedName>
    <definedName name="_xlnm.Print_Titles" localSheetId="7">'6 Struktura izvora finans'!$1:$6</definedName>
    <definedName name="_xlnm.Print_Titles" localSheetId="10">'8 Gubici'!$1:$7</definedName>
    <definedName name="_xlnm.Print_Titles" localSheetId="11">'9 Ostali Prih'!$1:$7</definedName>
    <definedName name="sab" localSheetId="12">#REF!</definedName>
    <definedName name="sab" localSheetId="13">#REF!</definedName>
    <definedName name="sab" localSheetId="15">#REF!</definedName>
    <definedName name="sab" localSheetId="16">#REF!</definedName>
    <definedName name="sab" localSheetId="5">#REF!</definedName>
    <definedName name="sab" localSheetId="8">#REF!</definedName>
    <definedName name="sab" localSheetId="1">#REF!</definedName>
    <definedName name="sa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67" l="1"/>
  <c r="F61" i="67"/>
  <c r="F11" i="67"/>
  <c r="J11" i="66"/>
  <c r="H11" i="66"/>
  <c r="C130" i="63"/>
  <c r="C128" i="63"/>
  <c r="C126" i="63"/>
  <c r="AU101" i="36"/>
  <c r="AT100" i="36"/>
  <c r="AS98" i="36"/>
  <c r="AR97" i="36"/>
  <c r="AP95" i="36"/>
  <c r="AO94" i="36"/>
  <c r="AO82" i="36"/>
  <c r="AP82" i="36"/>
  <c r="AQ82" i="36"/>
  <c r="AR82" i="36"/>
  <c r="AS82" i="36"/>
  <c r="AT82" i="36"/>
  <c r="AU82" i="36"/>
  <c r="AV82" i="36"/>
  <c r="AW82" i="36"/>
  <c r="AX82" i="36"/>
  <c r="AY82" i="36"/>
  <c r="AO83" i="36"/>
  <c r="AP83" i="36"/>
  <c r="AQ83" i="36"/>
  <c r="AR83" i="36"/>
  <c r="AS83" i="36"/>
  <c r="AT83" i="36"/>
  <c r="AU83" i="36"/>
  <c r="AV83" i="36"/>
  <c r="AW83" i="36"/>
  <c r="AX83" i="36"/>
  <c r="AY83" i="36"/>
  <c r="AO85" i="36"/>
  <c r="AP85" i="36"/>
  <c r="AQ85" i="36"/>
  <c r="AR85" i="36"/>
  <c r="AS85" i="36"/>
  <c r="AT85" i="36"/>
  <c r="AU85" i="36"/>
  <c r="AV85" i="36"/>
  <c r="AW85" i="36"/>
  <c r="AX85" i="36"/>
  <c r="AY85" i="36"/>
  <c r="AO86" i="36"/>
  <c r="AP86" i="36"/>
  <c r="AQ86" i="36"/>
  <c r="AR86" i="36"/>
  <c r="AS86" i="36"/>
  <c r="AT86" i="36"/>
  <c r="AU86" i="36"/>
  <c r="AV86" i="36"/>
  <c r="AW86" i="36"/>
  <c r="AX86" i="36"/>
  <c r="AY86" i="36"/>
  <c r="AO88" i="36"/>
  <c r="AP88" i="36"/>
  <c r="AQ88" i="36"/>
  <c r="AR88" i="36"/>
  <c r="AS88" i="36"/>
  <c r="AT88" i="36"/>
  <c r="AU88" i="36"/>
  <c r="AV88" i="36"/>
  <c r="AW88" i="36"/>
  <c r="AX88" i="36"/>
  <c r="AY88" i="36"/>
  <c r="AO89" i="36"/>
  <c r="AP89" i="36"/>
  <c r="AQ89" i="36"/>
  <c r="AR89" i="36"/>
  <c r="AS89" i="36"/>
  <c r="AT89" i="36"/>
  <c r="AU89" i="36"/>
  <c r="AV89" i="36"/>
  <c r="AW89" i="36"/>
  <c r="AX89" i="36"/>
  <c r="AY89" i="36"/>
  <c r="AP94" i="36"/>
  <c r="AQ94" i="36"/>
  <c r="AR94" i="36"/>
  <c r="AS94" i="36"/>
  <c r="AT94" i="36"/>
  <c r="AU94" i="36"/>
  <c r="AV94" i="36"/>
  <c r="AW94" i="36"/>
  <c r="AX94" i="36"/>
  <c r="AY94" i="36"/>
  <c r="AO95" i="36"/>
  <c r="AQ95" i="36"/>
  <c r="AR95" i="36"/>
  <c r="AS95" i="36"/>
  <c r="AT95" i="36"/>
  <c r="AU95" i="36"/>
  <c r="AV95" i="36"/>
  <c r="AW95" i="36"/>
  <c r="AX95" i="36"/>
  <c r="AY95" i="36"/>
  <c r="AO97" i="36"/>
  <c r="AP97" i="36"/>
  <c r="AQ97" i="36"/>
  <c r="AS97" i="36"/>
  <c r="AT97" i="36"/>
  <c r="AU97" i="36"/>
  <c r="AV97" i="36"/>
  <c r="AW97" i="36"/>
  <c r="AX97" i="36"/>
  <c r="AY97" i="36"/>
  <c r="AO98" i="36"/>
  <c r="AP98" i="36"/>
  <c r="AQ98" i="36"/>
  <c r="AR98" i="36"/>
  <c r="AT98" i="36"/>
  <c r="AU98" i="36"/>
  <c r="AV98" i="36"/>
  <c r="AW98" i="36"/>
  <c r="AX98" i="36"/>
  <c r="AY98" i="36"/>
  <c r="AO100" i="36"/>
  <c r="AP100" i="36"/>
  <c r="AQ100" i="36"/>
  <c r="AR100" i="36"/>
  <c r="AS100" i="36"/>
  <c r="AU100" i="36"/>
  <c r="AV100" i="36"/>
  <c r="AW100" i="36"/>
  <c r="AX100" i="36"/>
  <c r="AY100" i="36"/>
  <c r="AO101" i="36"/>
  <c r="AP101" i="36"/>
  <c r="AQ101" i="36"/>
  <c r="AR101" i="36"/>
  <c r="AS101" i="36"/>
  <c r="AT101" i="36"/>
  <c r="AV101" i="36"/>
  <c r="AW101" i="36"/>
  <c r="AX101" i="36"/>
  <c r="AY101" i="36"/>
  <c r="AO107" i="36"/>
  <c r="AP107" i="36"/>
  <c r="AQ107" i="36"/>
  <c r="AR107" i="36"/>
  <c r="AS107" i="36"/>
  <c r="AT107" i="36"/>
  <c r="AU107" i="36"/>
  <c r="AV107" i="36"/>
  <c r="AW107" i="36"/>
  <c r="AX107" i="36"/>
  <c r="AY107" i="36"/>
  <c r="AO109" i="36"/>
  <c r="AP109" i="36"/>
  <c r="AQ109" i="36"/>
  <c r="AR109" i="36"/>
  <c r="AS109" i="36"/>
  <c r="AT109" i="36"/>
  <c r="AU109" i="36"/>
  <c r="AV109" i="36"/>
  <c r="AW109" i="36"/>
  <c r="AX109" i="36"/>
  <c r="AY109" i="36"/>
  <c r="AO110" i="36"/>
  <c r="AP110" i="36"/>
  <c r="AQ110" i="36"/>
  <c r="AR110" i="36"/>
  <c r="AS110" i="36"/>
  <c r="AT110" i="36"/>
  <c r="AU110" i="36"/>
  <c r="AV110" i="36"/>
  <c r="AW110" i="36"/>
  <c r="AX110" i="36"/>
  <c r="AY110" i="36"/>
  <c r="AO113" i="36"/>
  <c r="AP113" i="36"/>
  <c r="AQ113" i="36"/>
  <c r="AR113" i="36"/>
  <c r="AS113" i="36"/>
  <c r="AT113" i="36"/>
  <c r="AU113" i="36"/>
  <c r="AV113" i="36"/>
  <c r="AW113" i="36"/>
  <c r="AX113" i="36"/>
  <c r="AY113" i="36"/>
  <c r="AO116" i="36"/>
  <c r="AP116" i="36"/>
  <c r="AQ116" i="36"/>
  <c r="AR116" i="36"/>
  <c r="AS116" i="36"/>
  <c r="AT116" i="36"/>
  <c r="AU116" i="36"/>
  <c r="AV116" i="36"/>
  <c r="AW116" i="36"/>
  <c r="AX116" i="36"/>
  <c r="AY116" i="36"/>
  <c r="AO117" i="36"/>
  <c r="AP117" i="36"/>
  <c r="AQ117" i="36"/>
  <c r="AR117" i="36"/>
  <c r="AS117" i="36"/>
  <c r="AT117" i="36"/>
  <c r="AU117" i="36"/>
  <c r="AV117" i="36"/>
  <c r="AW117" i="36"/>
  <c r="AX117" i="36"/>
  <c r="AY117" i="36"/>
  <c r="AO119" i="36"/>
  <c r="AP119" i="36"/>
  <c r="AQ119" i="36"/>
  <c r="AR119" i="36"/>
  <c r="AS119" i="36"/>
  <c r="AT119" i="36"/>
  <c r="AU119" i="36"/>
  <c r="AV119" i="36"/>
  <c r="AW119" i="36"/>
  <c r="AX119" i="36"/>
  <c r="AY119" i="36"/>
  <c r="AO120" i="36"/>
  <c r="AP120" i="36"/>
  <c r="AQ120" i="36"/>
  <c r="AR120" i="36"/>
  <c r="AS120" i="36"/>
  <c r="AT120" i="36"/>
  <c r="AU120" i="36"/>
  <c r="AV120" i="36"/>
  <c r="AW120" i="36"/>
  <c r="AX120" i="36"/>
  <c r="AY120" i="36"/>
  <c r="AO124" i="36"/>
  <c r="AP124" i="36"/>
  <c r="AQ124" i="36"/>
  <c r="AR124" i="36"/>
  <c r="AS124" i="36"/>
  <c r="AT124" i="36"/>
  <c r="AU124" i="36"/>
  <c r="AV124" i="36"/>
  <c r="AW124" i="36"/>
  <c r="AX124" i="36"/>
  <c r="AY124" i="36"/>
  <c r="AO125" i="36"/>
  <c r="AP125" i="36"/>
  <c r="AQ125" i="36"/>
  <c r="AR125" i="36"/>
  <c r="AS125" i="36"/>
  <c r="AT125" i="36"/>
  <c r="AU125" i="36"/>
  <c r="AV125" i="36"/>
  <c r="AW125" i="36"/>
  <c r="AX125" i="36"/>
  <c r="AY125" i="36"/>
  <c r="AO128" i="36"/>
  <c r="AP128" i="36"/>
  <c r="AQ128" i="36"/>
  <c r="AR128" i="36"/>
  <c r="AS128" i="36"/>
  <c r="AT128" i="36"/>
  <c r="AU128" i="36"/>
  <c r="AV128" i="36"/>
  <c r="AW128" i="36"/>
  <c r="AX128" i="36"/>
  <c r="AY128" i="36"/>
  <c r="AO130" i="36"/>
  <c r="AP130" i="36"/>
  <c r="AQ130" i="36"/>
  <c r="AR130" i="36"/>
  <c r="AS130" i="36"/>
  <c r="AT130" i="36"/>
  <c r="AU130" i="36"/>
  <c r="AV130" i="36"/>
  <c r="AW130" i="36"/>
  <c r="AX130" i="36"/>
  <c r="AY130" i="36"/>
  <c r="AO131" i="36"/>
  <c r="AP131" i="36"/>
  <c r="AQ131" i="36"/>
  <c r="AR131" i="36"/>
  <c r="AS131" i="36"/>
  <c r="AT131" i="36"/>
  <c r="AU131" i="36"/>
  <c r="AV131" i="36"/>
  <c r="AW131" i="36"/>
  <c r="AX131" i="36"/>
  <c r="AY131" i="36"/>
  <c r="AO134" i="36"/>
  <c r="AP134" i="36"/>
  <c r="AQ134" i="36"/>
  <c r="AR134" i="36"/>
  <c r="AS134" i="36"/>
  <c r="AT134" i="36"/>
  <c r="AU134" i="36"/>
  <c r="AV134" i="36"/>
  <c r="AW134" i="36"/>
  <c r="AX134" i="36"/>
  <c r="AY134" i="36"/>
  <c r="AO136" i="36"/>
  <c r="AP136" i="36"/>
  <c r="AQ136" i="36"/>
  <c r="AR136" i="36"/>
  <c r="AS136" i="36"/>
  <c r="AT136" i="36"/>
  <c r="AU136" i="36"/>
  <c r="AV136" i="36"/>
  <c r="AW136" i="36"/>
  <c r="AX136" i="36"/>
  <c r="AY136" i="36"/>
  <c r="AO137" i="36"/>
  <c r="AP137" i="36"/>
  <c r="AQ137" i="36"/>
  <c r="AR137" i="36"/>
  <c r="AS137" i="36"/>
  <c r="AT137" i="36"/>
  <c r="AU137" i="36"/>
  <c r="AV137" i="36"/>
  <c r="AW137" i="36"/>
  <c r="AX137" i="36"/>
  <c r="AY137" i="36"/>
  <c r="AO140" i="36"/>
  <c r="AP140" i="36"/>
  <c r="AQ140" i="36"/>
  <c r="AR140" i="36"/>
  <c r="AS140" i="36"/>
  <c r="AT140" i="36"/>
  <c r="AU140" i="36"/>
  <c r="AV140" i="36"/>
  <c r="AW140" i="36"/>
  <c r="AX140" i="36"/>
  <c r="AY140" i="36"/>
  <c r="AO141" i="36"/>
  <c r="AP141" i="36"/>
  <c r="AQ141" i="36"/>
  <c r="AR141" i="36"/>
  <c r="AS141" i="36"/>
  <c r="AT141" i="36"/>
  <c r="AU141" i="36"/>
  <c r="AV141" i="36"/>
  <c r="AW141" i="36"/>
  <c r="AX141" i="36"/>
  <c r="AY141" i="36"/>
  <c r="AO146" i="36"/>
  <c r="AP146" i="36"/>
  <c r="AQ146" i="36"/>
  <c r="AR146" i="36"/>
  <c r="AS146" i="36"/>
  <c r="AT146" i="36"/>
  <c r="AU146" i="36"/>
  <c r="AV146" i="36"/>
  <c r="AW146" i="36"/>
  <c r="AX146" i="36"/>
  <c r="AY146" i="36"/>
  <c r="AO149" i="36"/>
  <c r="AP149" i="36"/>
  <c r="AQ149" i="36"/>
  <c r="AR149" i="36"/>
  <c r="AS149" i="36"/>
  <c r="AT149" i="36"/>
  <c r="AU149" i="36"/>
  <c r="AV149" i="36"/>
  <c r="AW149" i="36"/>
  <c r="AX149" i="36"/>
  <c r="AY149" i="36"/>
  <c r="AZ149" i="36"/>
  <c r="AN149" i="36"/>
  <c r="AN146" i="36"/>
  <c r="AN142" i="36"/>
  <c r="AN141" i="36"/>
  <c r="AN140" i="36"/>
  <c r="AN137" i="36"/>
  <c r="AN136" i="36"/>
  <c r="AN134" i="36"/>
  <c r="AN131" i="36"/>
  <c r="AN130" i="36"/>
  <c r="AN128" i="36"/>
  <c r="AN125" i="36"/>
  <c r="AN124" i="36"/>
  <c r="AN120" i="36"/>
  <c r="AN119" i="36"/>
  <c r="AN117" i="36"/>
  <c r="AN116" i="36"/>
  <c r="AN113" i="36"/>
  <c r="AN110" i="36"/>
  <c r="AN109" i="36"/>
  <c r="AN107" i="36"/>
  <c r="AN101" i="36"/>
  <c r="AN100" i="36"/>
  <c r="AN98" i="36"/>
  <c r="AN97" i="36"/>
  <c r="AN95" i="36"/>
  <c r="AN94" i="36"/>
  <c r="AN88" i="36"/>
  <c r="AN89" i="36"/>
  <c r="AN86" i="36"/>
  <c r="AN85" i="36"/>
  <c r="AN83" i="36"/>
  <c r="AN82" i="36"/>
  <c r="AQ75" i="36"/>
  <c r="AP72" i="36"/>
  <c r="AP71" i="36"/>
  <c r="AO71" i="36"/>
  <c r="AN71" i="36"/>
  <c r="AO77" i="36"/>
  <c r="AP77" i="36"/>
  <c r="AQ77" i="36"/>
  <c r="AR77" i="36"/>
  <c r="AS77" i="36"/>
  <c r="AT77" i="36"/>
  <c r="AU77" i="36"/>
  <c r="AV77" i="36"/>
  <c r="AW77" i="36"/>
  <c r="AX77" i="36"/>
  <c r="AY77" i="36"/>
  <c r="AO78" i="36"/>
  <c r="AP78" i="36"/>
  <c r="AQ78" i="36"/>
  <c r="AR78" i="36"/>
  <c r="AS78" i="36"/>
  <c r="AT78" i="36"/>
  <c r="AU78" i="36"/>
  <c r="AV78" i="36"/>
  <c r="AW78" i="36"/>
  <c r="AX78" i="36"/>
  <c r="AY78" i="36"/>
  <c r="AO74" i="36"/>
  <c r="AP74" i="36"/>
  <c r="AQ74" i="36"/>
  <c r="AR74" i="36"/>
  <c r="AS74" i="36"/>
  <c r="AT74" i="36"/>
  <c r="AU74" i="36"/>
  <c r="AV74" i="36"/>
  <c r="AW74" i="36"/>
  <c r="AX74" i="36"/>
  <c r="AY74" i="36"/>
  <c r="AO75" i="36"/>
  <c r="AP75" i="36"/>
  <c r="AR75" i="36"/>
  <c r="AS75" i="36"/>
  <c r="AT75" i="36"/>
  <c r="AU75" i="36"/>
  <c r="AV75" i="36"/>
  <c r="AW75" i="36"/>
  <c r="AX75" i="36"/>
  <c r="AY75" i="36"/>
  <c r="AO72" i="36"/>
  <c r="AQ72" i="36"/>
  <c r="AR72" i="36"/>
  <c r="AS72" i="36"/>
  <c r="AT72" i="36"/>
  <c r="AU72" i="36"/>
  <c r="AV72" i="36"/>
  <c r="AW72" i="36"/>
  <c r="AX72" i="36"/>
  <c r="AY72" i="36"/>
  <c r="AQ71" i="36"/>
  <c r="AR71" i="36"/>
  <c r="AS71" i="36"/>
  <c r="AT71" i="36"/>
  <c r="AU71" i="36"/>
  <c r="AV71" i="36"/>
  <c r="AW71" i="36"/>
  <c r="AX71" i="36"/>
  <c r="AY71" i="36"/>
  <c r="AN78" i="36"/>
  <c r="AN77" i="36"/>
  <c r="AN75" i="36"/>
  <c r="AN74" i="36"/>
  <c r="AN72" i="36"/>
  <c r="E56" i="48"/>
  <c r="E21" i="64"/>
  <c r="E17" i="64"/>
  <c r="E224" i="48"/>
  <c r="E15" i="65"/>
  <c r="E15" i="64"/>
  <c r="F15" i="65"/>
  <c r="F15" i="64"/>
  <c r="F25" i="64"/>
  <c r="P53" i="59"/>
  <c r="P52" i="59"/>
  <c r="P51" i="59"/>
  <c r="P50" i="59"/>
  <c r="P49" i="59"/>
  <c r="P48" i="59"/>
  <c r="P47" i="59"/>
  <c r="P46" i="59"/>
  <c r="P45" i="59"/>
  <c r="P44" i="59"/>
  <c r="Q44" i="59"/>
  <c r="G11" i="59"/>
  <c r="AN108" i="36"/>
  <c r="U418" i="65"/>
  <c r="E506" i="65"/>
  <c r="E386" i="65"/>
  <c r="AG498" i="65"/>
  <c r="W376" i="65"/>
  <c r="W377" i="65" s="1"/>
  <c r="AR375" i="65"/>
  <c r="AR369" i="65" s="1"/>
  <c r="AQ375" i="65"/>
  <c r="AP375" i="65"/>
  <c r="AO375" i="65"/>
  <c r="AN375" i="65"/>
  <c r="AN369" i="65" s="1"/>
  <c r="AM375" i="65"/>
  <c r="AL375" i="65"/>
  <c r="AK375" i="65"/>
  <c r="AJ375" i="65"/>
  <c r="AJ369" i="65" s="1"/>
  <c r="AI375" i="65"/>
  <c r="AH375" i="65"/>
  <c r="AG375" i="65"/>
  <c r="AS375" i="65" s="1"/>
  <c r="AS374" i="65"/>
  <c r="AS373" i="65"/>
  <c r="AR372" i="65"/>
  <c r="AQ372" i="65"/>
  <c r="AQ369" i="65" s="1"/>
  <c r="AP372" i="65"/>
  <c r="AO372" i="65"/>
  <c r="AN372" i="65"/>
  <c r="AM372" i="65"/>
  <c r="AM369" i="65" s="1"/>
  <c r="AL372" i="65"/>
  <c r="AK372" i="65"/>
  <c r="AJ372" i="65"/>
  <c r="AI372" i="65"/>
  <c r="AI369" i="65" s="1"/>
  <c r="AH372" i="65"/>
  <c r="AG372" i="65"/>
  <c r="AS371" i="65"/>
  <c r="AS370" i="65"/>
  <c r="AP369" i="65"/>
  <c r="AO369" i="65"/>
  <c r="AL369" i="65"/>
  <c r="AK369" i="65"/>
  <c r="AH369" i="65"/>
  <c r="AG369" i="65"/>
  <c r="U369" i="65"/>
  <c r="AR367" i="65"/>
  <c r="AQ367" i="65"/>
  <c r="AP367" i="65"/>
  <c r="AP364" i="65" s="1"/>
  <c r="AO367" i="65"/>
  <c r="AN367" i="65"/>
  <c r="AM367" i="65"/>
  <c r="AL367" i="65"/>
  <c r="AL364" i="65" s="1"/>
  <c r="AK367" i="65"/>
  <c r="AJ367" i="65"/>
  <c r="AI367" i="65"/>
  <c r="AH367" i="65"/>
  <c r="AH364" i="65" s="1"/>
  <c r="AG367" i="65"/>
  <c r="AS367" i="65" s="1"/>
  <c r="AR366" i="65"/>
  <c r="AQ366" i="65"/>
  <c r="AQ364" i="65" s="1"/>
  <c r="AP366" i="65"/>
  <c r="AO366" i="65"/>
  <c r="AN366" i="65"/>
  <c r="AM366" i="65"/>
  <c r="AM364" i="65" s="1"/>
  <c r="AL366" i="65"/>
  <c r="AK366" i="65"/>
  <c r="AJ366" i="65"/>
  <c r="AI366" i="65"/>
  <c r="AI364" i="65" s="1"/>
  <c r="AH366" i="65"/>
  <c r="AG366" i="65"/>
  <c r="AS366" i="65" s="1"/>
  <c r="AS365" i="65"/>
  <c r="AR364" i="65"/>
  <c r="AO364" i="65"/>
  <c r="AN364" i="65"/>
  <c r="AK364" i="65"/>
  <c r="AJ364" i="65"/>
  <c r="AG364" i="65"/>
  <c r="AS364" i="65" s="1"/>
  <c r="U364" i="65"/>
  <c r="AR363" i="65"/>
  <c r="AQ363" i="65"/>
  <c r="AQ361" i="65" s="1"/>
  <c r="AP363" i="65"/>
  <c r="AO363" i="65"/>
  <c r="AN363" i="65"/>
  <c r="AM363" i="65"/>
  <c r="AM361" i="65" s="1"/>
  <c r="AL363" i="65"/>
  <c r="AK363" i="65"/>
  <c r="AJ363" i="65"/>
  <c r="AI363" i="65"/>
  <c r="AI361" i="65" s="1"/>
  <c r="AH363" i="65"/>
  <c r="AG363" i="65"/>
  <c r="AS363" i="65" s="1"/>
  <c r="AR362" i="65"/>
  <c r="AR361" i="65" s="1"/>
  <c r="AR358" i="65" s="1"/>
  <c r="AQ362" i="65"/>
  <c r="AP362" i="65"/>
  <c r="AO362" i="65"/>
  <c r="AN362" i="65"/>
  <c r="AN361" i="65" s="1"/>
  <c r="AN358" i="65" s="1"/>
  <c r="AM362" i="65"/>
  <c r="AL362" i="65"/>
  <c r="AK362" i="65"/>
  <c r="AJ362" i="65"/>
  <c r="AJ361" i="65" s="1"/>
  <c r="AJ358" i="65" s="1"/>
  <c r="AI362" i="65"/>
  <c r="AH362" i="65"/>
  <c r="AG362" i="65"/>
  <c r="AS362" i="65" s="1"/>
  <c r="AP361" i="65"/>
  <c r="AO361" i="65"/>
  <c r="AL361" i="65"/>
  <c r="AK361" i="65"/>
  <c r="AH361" i="65"/>
  <c r="AG361" i="65"/>
  <c r="AS361" i="65" s="1"/>
  <c r="U361" i="65"/>
  <c r="AR360" i="65"/>
  <c r="AQ360" i="65"/>
  <c r="AQ358" i="65" s="1"/>
  <c r="AP360" i="65"/>
  <c r="AO360" i="65"/>
  <c r="AN360" i="65"/>
  <c r="AM360" i="65"/>
  <c r="AM358" i="65" s="1"/>
  <c r="AL360" i="65"/>
  <c r="AK360" i="65"/>
  <c r="AJ360" i="65"/>
  <c r="AI360" i="65"/>
  <c r="AI358" i="65" s="1"/>
  <c r="AH360" i="65"/>
  <c r="AG360" i="65"/>
  <c r="AS360" i="65" s="1"/>
  <c r="AS359" i="65"/>
  <c r="AP358" i="65"/>
  <c r="AO358" i="65"/>
  <c r="AL358" i="65"/>
  <c r="AK358" i="65"/>
  <c r="AH358" i="65"/>
  <c r="AG358" i="65"/>
  <c r="AS358" i="65" s="1"/>
  <c r="U358" i="65"/>
  <c r="AR357" i="65"/>
  <c r="AQ357" i="65"/>
  <c r="AQ355" i="65" s="1"/>
  <c r="AP357" i="65"/>
  <c r="AO357" i="65"/>
  <c r="AN357" i="65"/>
  <c r="AM357" i="65"/>
  <c r="AM355" i="65" s="1"/>
  <c r="AL357" i="65"/>
  <c r="AK357" i="65"/>
  <c r="AJ357" i="65"/>
  <c r="AI357" i="65"/>
  <c r="AI355" i="65" s="1"/>
  <c r="AH357" i="65"/>
  <c r="AG357" i="65"/>
  <c r="AR356" i="65"/>
  <c r="AR355" i="65" s="1"/>
  <c r="AR352" i="65" s="1"/>
  <c r="AQ356" i="65"/>
  <c r="AP356" i="65"/>
  <c r="AO356" i="65"/>
  <c r="AN356" i="65"/>
  <c r="AN355" i="65" s="1"/>
  <c r="AN352" i="65" s="1"/>
  <c r="AM356" i="65"/>
  <c r="AL356" i="65"/>
  <c r="AK356" i="65"/>
  <c r="AJ356" i="65"/>
  <c r="AJ355" i="65" s="1"/>
  <c r="AJ352" i="65" s="1"/>
  <c r="AI356" i="65"/>
  <c r="AH356" i="65"/>
  <c r="AG356" i="65"/>
  <c r="AP355" i="65"/>
  <c r="AO355" i="65"/>
  <c r="AO352" i="65" s="1"/>
  <c r="AL355" i="65"/>
  <c r="AK355" i="65"/>
  <c r="AH355" i="65"/>
  <c r="AG355" i="65"/>
  <c r="U355" i="65"/>
  <c r="AR354" i="65"/>
  <c r="AQ354" i="65"/>
  <c r="AQ352" i="65" s="1"/>
  <c r="AP354" i="65"/>
  <c r="AO354" i="65"/>
  <c r="AN354" i="65"/>
  <c r="AM354" i="65"/>
  <c r="AM352" i="65" s="1"/>
  <c r="AL354" i="65"/>
  <c r="AK354" i="65"/>
  <c r="AJ354" i="65"/>
  <c r="AI354" i="65"/>
  <c r="AI352" i="65" s="1"/>
  <c r="AH354" i="65"/>
  <c r="AG354" i="65"/>
  <c r="AS353" i="65"/>
  <c r="AP352" i="65"/>
  <c r="AL352" i="65"/>
  <c r="AK352" i="65"/>
  <c r="AK347" i="65" s="1"/>
  <c r="AH352" i="65"/>
  <c r="U352" i="65"/>
  <c r="AR351" i="65"/>
  <c r="AQ351" i="65"/>
  <c r="AQ348" i="65" s="1"/>
  <c r="AQ347" i="65" s="1"/>
  <c r="AP351" i="65"/>
  <c r="AO351" i="65"/>
  <c r="AN351" i="65"/>
  <c r="AM351" i="65"/>
  <c r="AM348" i="65" s="1"/>
  <c r="AM347" i="65" s="1"/>
  <c r="AL351" i="65"/>
  <c r="AK351" i="65"/>
  <c r="AJ351" i="65"/>
  <c r="AI351" i="65"/>
  <c r="AI348" i="65" s="1"/>
  <c r="AI347" i="65" s="1"/>
  <c r="AH351" i="65"/>
  <c r="AG351" i="65"/>
  <c r="AR350" i="65"/>
  <c r="AR348" i="65" s="1"/>
  <c r="AQ350" i="65"/>
  <c r="AP350" i="65"/>
  <c r="AO350" i="65"/>
  <c r="AN350" i="65"/>
  <c r="AN348" i="65" s="1"/>
  <c r="AM350" i="65"/>
  <c r="AL350" i="65"/>
  <c r="AK350" i="65"/>
  <c r="AJ350" i="65"/>
  <c r="AJ348" i="65" s="1"/>
  <c r="AJ347" i="65" s="1"/>
  <c r="AI350" i="65"/>
  <c r="AH350" i="65"/>
  <c r="AG350" i="65"/>
  <c r="AS349" i="65"/>
  <c r="AP348" i="65"/>
  <c r="AP347" i="65" s="1"/>
  <c r="AO348" i="65"/>
  <c r="AL348" i="65"/>
  <c r="AL347" i="65" s="1"/>
  <c r="AK348" i="65"/>
  <c r="AH348" i="65"/>
  <c r="AH347" i="65" s="1"/>
  <c r="AG348" i="65"/>
  <c r="U348" i="65"/>
  <c r="AR347" i="65"/>
  <c r="AN347" i="65"/>
  <c r="U347" i="65"/>
  <c r="AR346" i="65"/>
  <c r="AQ346" i="65"/>
  <c r="AP346" i="65"/>
  <c r="AP344" i="65" s="1"/>
  <c r="AO346" i="65"/>
  <c r="AN346" i="65"/>
  <c r="AM346" i="65"/>
  <c r="AL346" i="65"/>
  <c r="AL344" i="65" s="1"/>
  <c r="AK346" i="65"/>
  <c r="AJ346" i="65"/>
  <c r="AI346" i="65"/>
  <c r="AH346" i="65"/>
  <c r="AH344" i="65" s="1"/>
  <c r="AG346" i="65"/>
  <c r="AS346" i="65" s="1"/>
  <c r="AR345" i="65"/>
  <c r="AQ345" i="65"/>
  <c r="AQ344" i="65" s="1"/>
  <c r="AP345" i="65"/>
  <c r="AO345" i="65"/>
  <c r="AN345" i="65"/>
  <c r="AM345" i="65"/>
  <c r="AM344" i="65" s="1"/>
  <c r="AL345" i="65"/>
  <c r="AK345" i="65"/>
  <c r="AJ345" i="65"/>
  <c r="AI345" i="65"/>
  <c r="AI344" i="65" s="1"/>
  <c r="AH345" i="65"/>
  <c r="AG345" i="65"/>
  <c r="AR344" i="65"/>
  <c r="AO344" i="65"/>
  <c r="AN344" i="65"/>
  <c r="AK344" i="65"/>
  <c r="AJ344" i="65"/>
  <c r="AG344" i="65"/>
  <c r="U344" i="65"/>
  <c r="AR343" i="65"/>
  <c r="AQ343" i="65"/>
  <c r="AP343" i="65"/>
  <c r="AP341" i="65" s="1"/>
  <c r="AP340" i="65" s="1"/>
  <c r="AP337" i="65" s="1"/>
  <c r="AO343" i="65"/>
  <c r="AN343" i="65"/>
  <c r="AM343" i="65"/>
  <c r="AL343" i="65"/>
  <c r="AL341" i="65" s="1"/>
  <c r="AL340" i="65" s="1"/>
  <c r="AL337" i="65" s="1"/>
  <c r="AK343" i="65"/>
  <c r="AJ343" i="65"/>
  <c r="AI343" i="65"/>
  <c r="AH343" i="65"/>
  <c r="AH341" i="65" s="1"/>
  <c r="AG343" i="65"/>
  <c r="AR342" i="65"/>
  <c r="AQ342" i="65"/>
  <c r="AQ341" i="65" s="1"/>
  <c r="AP342" i="65"/>
  <c r="AO342" i="65"/>
  <c r="AN342" i="65"/>
  <c r="AM342" i="65"/>
  <c r="AM341" i="65" s="1"/>
  <c r="AL342" i="65"/>
  <c r="AK342" i="65"/>
  <c r="AJ342" i="65"/>
  <c r="AI342" i="65"/>
  <c r="AI341" i="65" s="1"/>
  <c r="AH342" i="65"/>
  <c r="AG342" i="65"/>
  <c r="AR341" i="65"/>
  <c r="AO341" i="65"/>
  <c r="AO340" i="65" s="1"/>
  <c r="AN341" i="65"/>
  <c r="AN340" i="65" s="1"/>
  <c r="AK341" i="65"/>
  <c r="AK340" i="65" s="1"/>
  <c r="AJ341" i="65"/>
  <c r="AG341" i="65"/>
  <c r="AG340" i="65" s="1"/>
  <c r="U341" i="65"/>
  <c r="U340" i="65" s="1"/>
  <c r="U337" i="65" s="1"/>
  <c r="AH340" i="65"/>
  <c r="AH337" i="65" s="1"/>
  <c r="AR339" i="65"/>
  <c r="AQ339" i="65"/>
  <c r="AP339" i="65"/>
  <c r="AO339" i="65"/>
  <c r="AO337" i="65" s="1"/>
  <c r="AN339" i="65"/>
  <c r="AM339" i="65"/>
  <c r="AL339" i="65"/>
  <c r="AK339" i="65"/>
  <c r="AK337" i="65" s="1"/>
  <c r="AJ339" i="65"/>
  <c r="AI339" i="65"/>
  <c r="AH339" i="65"/>
  <c r="AG339" i="65"/>
  <c r="AG337" i="65" s="1"/>
  <c r="AS338" i="65"/>
  <c r="AR336" i="65"/>
  <c r="AR334" i="65" s="1"/>
  <c r="AQ336" i="65"/>
  <c r="AP336" i="65"/>
  <c r="AO336" i="65"/>
  <c r="AN336" i="65"/>
  <c r="AN334" i="65" s="1"/>
  <c r="AM336" i="65"/>
  <c r="AL336" i="65"/>
  <c r="AK336" i="65"/>
  <c r="AJ336" i="65"/>
  <c r="AJ334" i="65" s="1"/>
  <c r="AI336" i="65"/>
  <c r="AH336" i="65"/>
  <c r="AG336" i="65"/>
  <c r="AR335" i="65"/>
  <c r="AQ335" i="65"/>
  <c r="AP335" i="65"/>
  <c r="AO335" i="65"/>
  <c r="AO334" i="65" s="1"/>
  <c r="AN335" i="65"/>
  <c r="AM335" i="65"/>
  <c r="AL335" i="65"/>
  <c r="AK335" i="65"/>
  <c r="AK334" i="65" s="1"/>
  <c r="AJ335" i="65"/>
  <c r="AI335" i="65"/>
  <c r="AH335" i="65"/>
  <c r="AG335" i="65"/>
  <c r="AG334" i="65" s="1"/>
  <c r="AS334" i="65" s="1"/>
  <c r="AQ334" i="65"/>
  <c r="AP334" i="65"/>
  <c r="AM334" i="65"/>
  <c r="AL334" i="65"/>
  <c r="AI334" i="65"/>
  <c r="AH334" i="65"/>
  <c r="U334" i="65"/>
  <c r="AR333" i="65"/>
  <c r="AR331" i="65" s="1"/>
  <c r="AQ333" i="65"/>
  <c r="AP333" i="65"/>
  <c r="AO333" i="65"/>
  <c r="AN333" i="65"/>
  <c r="AN331" i="65" s="1"/>
  <c r="AM333" i="65"/>
  <c r="AL333" i="65"/>
  <c r="AK333" i="65"/>
  <c r="AJ333" i="65"/>
  <c r="AJ331" i="65" s="1"/>
  <c r="AI333" i="65"/>
  <c r="AH333" i="65"/>
  <c r="AG333" i="65"/>
  <c r="AS332" i="65"/>
  <c r="AQ331" i="65"/>
  <c r="AP331" i="65"/>
  <c r="AM331" i="65"/>
  <c r="AL331" i="65"/>
  <c r="AL330" i="65" s="1"/>
  <c r="AL329" i="65" s="1"/>
  <c r="AL368" i="65" s="1"/>
  <c r="AL376" i="65" s="1"/>
  <c r="AI331" i="65"/>
  <c r="AH331" i="65"/>
  <c r="U331" i="65"/>
  <c r="U330" i="65"/>
  <c r="U329" i="65" s="1"/>
  <c r="U368" i="65" s="1"/>
  <c r="U376" i="65" s="1"/>
  <c r="AS328" i="65"/>
  <c r="AR327" i="65"/>
  <c r="AQ327" i="65"/>
  <c r="AP327" i="65"/>
  <c r="AO327" i="65"/>
  <c r="AO325" i="65" s="1"/>
  <c r="AN327" i="65"/>
  <c r="AM327" i="65"/>
  <c r="AL327" i="65"/>
  <c r="AK327" i="65"/>
  <c r="AK325" i="65" s="1"/>
  <c r="AJ327" i="65"/>
  <c r="AI327" i="65"/>
  <c r="AH327" i="65"/>
  <c r="AG327" i="65"/>
  <c r="AG325" i="65" s="1"/>
  <c r="AR326" i="65"/>
  <c r="AQ326" i="65"/>
  <c r="AP326" i="65"/>
  <c r="AP325" i="65" s="1"/>
  <c r="AO326" i="65"/>
  <c r="AN326" i="65"/>
  <c r="AM326" i="65"/>
  <c r="AL326" i="65"/>
  <c r="AL325" i="65" s="1"/>
  <c r="AK326" i="65"/>
  <c r="AJ326" i="65"/>
  <c r="AI326" i="65"/>
  <c r="AH326" i="65"/>
  <c r="AH325" i="65" s="1"/>
  <c r="AG326" i="65"/>
  <c r="AS326" i="65" s="1"/>
  <c r="AR325" i="65"/>
  <c r="AQ325" i="65"/>
  <c r="AN325" i="65"/>
  <c r="AM325" i="65"/>
  <c r="AJ325" i="65"/>
  <c r="AI325" i="65"/>
  <c r="U325" i="65"/>
  <c r="AR324" i="65"/>
  <c r="AQ324" i="65"/>
  <c r="AP324" i="65"/>
  <c r="AO324" i="65"/>
  <c r="AO322" i="65" s="1"/>
  <c r="AN324" i="65"/>
  <c r="AM324" i="65"/>
  <c r="AL324" i="65"/>
  <c r="AK324" i="65"/>
  <c r="AK322" i="65" s="1"/>
  <c r="AJ324" i="65"/>
  <c r="AI324" i="65"/>
  <c r="AH324" i="65"/>
  <c r="AG324" i="65"/>
  <c r="AG322" i="65" s="1"/>
  <c r="AR323" i="65"/>
  <c r="AQ323" i="65"/>
  <c r="AP323" i="65"/>
  <c r="AP322" i="65" s="1"/>
  <c r="AO323" i="65"/>
  <c r="AN323" i="65"/>
  <c r="AM323" i="65"/>
  <c r="AL323" i="65"/>
  <c r="AL322" i="65" s="1"/>
  <c r="AK323" i="65"/>
  <c r="AJ323" i="65"/>
  <c r="AI323" i="65"/>
  <c r="AH323" i="65"/>
  <c r="AH322" i="65" s="1"/>
  <c r="AG323" i="65"/>
  <c r="AS323" i="65" s="1"/>
  <c r="AR322" i="65"/>
  <c r="AQ322" i="65"/>
  <c r="AQ317" i="65" s="1"/>
  <c r="AN322" i="65"/>
  <c r="AM322" i="65"/>
  <c r="AM317" i="65" s="1"/>
  <c r="AJ322" i="65"/>
  <c r="AI322" i="65"/>
  <c r="AI317" i="65" s="1"/>
  <c r="U322" i="65"/>
  <c r="AR321" i="65"/>
  <c r="AQ321" i="65"/>
  <c r="AP321" i="65"/>
  <c r="AO321" i="65"/>
  <c r="AO317" i="65" s="1"/>
  <c r="AN321" i="65"/>
  <c r="AM321" i="65"/>
  <c r="AL321" i="65"/>
  <c r="AK321" i="65"/>
  <c r="AK317" i="65" s="1"/>
  <c r="AJ321" i="65"/>
  <c r="AI321" i="65"/>
  <c r="AH321" i="65"/>
  <c r="AG321" i="65"/>
  <c r="AG317" i="65" s="1"/>
  <c r="AS317" i="65" s="1"/>
  <c r="AR320" i="65"/>
  <c r="AQ320" i="65"/>
  <c r="AP320" i="65"/>
  <c r="AP317" i="65" s="1"/>
  <c r="AO320" i="65"/>
  <c r="AN320" i="65"/>
  <c r="AM320" i="65"/>
  <c r="AL320" i="65"/>
  <c r="AL317" i="65" s="1"/>
  <c r="AK320" i="65"/>
  <c r="AJ320" i="65"/>
  <c r="AI320" i="65"/>
  <c r="AH320" i="65"/>
  <c r="AH317" i="65" s="1"/>
  <c r="AG320" i="65"/>
  <c r="AS320" i="65" s="1"/>
  <c r="AS319" i="65"/>
  <c r="AS318" i="65"/>
  <c r="AR317" i="65"/>
  <c r="AN317" i="65"/>
  <c r="AJ317" i="65"/>
  <c r="U317" i="65"/>
  <c r="AR315" i="65"/>
  <c r="AQ315" i="65"/>
  <c r="AP315" i="65"/>
  <c r="AO315" i="65"/>
  <c r="AO313" i="65" s="1"/>
  <c r="AN315" i="65"/>
  <c r="AM315" i="65"/>
  <c r="AL315" i="65"/>
  <c r="AK315" i="65"/>
  <c r="AK313" i="65" s="1"/>
  <c r="AJ315" i="65"/>
  <c r="AI315" i="65"/>
  <c r="AH315" i="65"/>
  <c r="AG315" i="65"/>
  <c r="AG313" i="65" s="1"/>
  <c r="AR314" i="65"/>
  <c r="AQ314" i="65"/>
  <c r="AP314" i="65"/>
  <c r="AP313" i="65" s="1"/>
  <c r="AO314" i="65"/>
  <c r="AN314" i="65"/>
  <c r="AM314" i="65"/>
  <c r="AL314" i="65"/>
  <c r="AL313" i="65" s="1"/>
  <c r="AK314" i="65"/>
  <c r="AJ314" i="65"/>
  <c r="AI314" i="65"/>
  <c r="AH314" i="65"/>
  <c r="AH313" i="65" s="1"/>
  <c r="AG314" i="65"/>
  <c r="AS314" i="65" s="1"/>
  <c r="AR313" i="65"/>
  <c r="AQ313" i="65"/>
  <c r="AN313" i="65"/>
  <c r="AM313" i="65"/>
  <c r="AJ313" i="65"/>
  <c r="AI313" i="65"/>
  <c r="U313" i="65"/>
  <c r="AR312" i="65"/>
  <c r="AQ312" i="65"/>
  <c r="AP312" i="65"/>
  <c r="AO312" i="65"/>
  <c r="AO310" i="65" s="1"/>
  <c r="AN312" i="65"/>
  <c r="AM312" i="65"/>
  <c r="AL312" i="65"/>
  <c r="AK312" i="65"/>
  <c r="AK310" i="65" s="1"/>
  <c r="AJ312" i="65"/>
  <c r="AI312" i="65"/>
  <c r="AH312" i="65"/>
  <c r="AG312" i="65"/>
  <c r="AG310" i="65" s="1"/>
  <c r="AR311" i="65"/>
  <c r="AQ311" i="65"/>
  <c r="AP311" i="65"/>
  <c r="AP310" i="65" s="1"/>
  <c r="AO311" i="65"/>
  <c r="AN311" i="65"/>
  <c r="AM311" i="65"/>
  <c r="AL311" i="65"/>
  <c r="AL310" i="65" s="1"/>
  <c r="AK311" i="65"/>
  <c r="AJ311" i="65"/>
  <c r="AI311" i="65"/>
  <c r="AH311" i="65"/>
  <c r="AH310" i="65" s="1"/>
  <c r="AG311" i="65"/>
  <c r="AS311" i="65" s="1"/>
  <c r="AR310" i="65"/>
  <c r="AQ310" i="65"/>
  <c r="AN310" i="65"/>
  <c r="AM310" i="65"/>
  <c r="AJ310" i="65"/>
  <c r="AI310" i="65"/>
  <c r="U310" i="65"/>
  <c r="U305" i="65" s="1"/>
  <c r="AR309" i="65"/>
  <c r="AQ309" i="65"/>
  <c r="AP309" i="65"/>
  <c r="AO309" i="65"/>
  <c r="AN309" i="65"/>
  <c r="AM309" i="65"/>
  <c r="AL309" i="65"/>
  <c r="AK309" i="65"/>
  <c r="AK305" i="65" s="1"/>
  <c r="AJ309" i="65"/>
  <c r="AI309" i="65"/>
  <c r="AH309" i="65"/>
  <c r="AG309" i="65"/>
  <c r="AS309" i="65" s="1"/>
  <c r="AR308" i="65"/>
  <c r="AR305" i="65" s="1"/>
  <c r="AQ308" i="65"/>
  <c r="AQ305" i="65" s="1"/>
  <c r="AP308" i="65"/>
  <c r="AO308" i="65"/>
  <c r="AN308" i="65"/>
  <c r="AN305" i="65" s="1"/>
  <c r="AM308" i="65"/>
  <c r="AL308" i="65"/>
  <c r="AL305" i="65" s="1"/>
  <c r="AL293" i="65" s="1"/>
  <c r="AK308" i="65"/>
  <c r="AJ308" i="65"/>
  <c r="AJ305" i="65" s="1"/>
  <c r="AI308" i="65"/>
  <c r="AI305" i="65" s="1"/>
  <c r="AH308" i="65"/>
  <c r="AG308" i="65"/>
  <c r="AS308" i="65" s="1"/>
  <c r="AS307" i="65"/>
  <c r="AS306" i="65"/>
  <c r="AP305" i="65"/>
  <c r="AO305" i="65"/>
  <c r="AH305" i="65"/>
  <c r="AG305" i="65"/>
  <c r="AR304" i="65"/>
  <c r="AQ304" i="65"/>
  <c r="AQ302" i="65" s="1"/>
  <c r="AP304" i="65"/>
  <c r="AO304" i="65"/>
  <c r="AN304" i="65"/>
  <c r="AM304" i="65"/>
  <c r="AM302" i="65" s="1"/>
  <c r="AL304" i="65"/>
  <c r="AK304" i="65"/>
  <c r="AJ304" i="65"/>
  <c r="AI304" i="65"/>
  <c r="AI302" i="65" s="1"/>
  <c r="AH304" i="65"/>
  <c r="AG304" i="65"/>
  <c r="AS304" i="65" s="1"/>
  <c r="AR303" i="65"/>
  <c r="AR302" i="65" s="1"/>
  <c r="AQ303" i="65"/>
  <c r="AP303" i="65"/>
  <c r="AO303" i="65"/>
  <c r="AN303" i="65"/>
  <c r="AN302" i="65" s="1"/>
  <c r="AM303" i="65"/>
  <c r="AL303" i="65"/>
  <c r="AK303" i="65"/>
  <c r="AJ303" i="65"/>
  <c r="AJ302" i="65" s="1"/>
  <c r="AI303" i="65"/>
  <c r="AH303" i="65"/>
  <c r="AG303" i="65"/>
  <c r="AS303" i="65" s="1"/>
  <c r="AP302" i="65"/>
  <c r="AO302" i="65"/>
  <c r="AL302" i="65"/>
  <c r="AK302" i="65"/>
  <c r="AH302" i="65"/>
  <c r="AG302" i="65"/>
  <c r="AS302" i="65" s="1"/>
  <c r="U302" i="65"/>
  <c r="AR301" i="65"/>
  <c r="AQ301" i="65"/>
  <c r="AQ299" i="65" s="1"/>
  <c r="AP301" i="65"/>
  <c r="AO301" i="65"/>
  <c r="AN301" i="65"/>
  <c r="AM301" i="65"/>
  <c r="AM299" i="65" s="1"/>
  <c r="AL301" i="65"/>
  <c r="AK301" i="65"/>
  <c r="AJ301" i="65"/>
  <c r="AI301" i="65"/>
  <c r="AI299" i="65" s="1"/>
  <c r="AH301" i="65"/>
  <c r="AG301" i="65"/>
  <c r="AR300" i="65"/>
  <c r="AR299" i="65" s="1"/>
  <c r="AQ300" i="65"/>
  <c r="AP300" i="65"/>
  <c r="AO300" i="65"/>
  <c r="AO299" i="65" s="1"/>
  <c r="AN300" i="65"/>
  <c r="AN299" i="65" s="1"/>
  <c r="AM300" i="65"/>
  <c r="AL300" i="65"/>
  <c r="AK300" i="65"/>
  <c r="AJ300" i="65"/>
  <c r="AJ299" i="65" s="1"/>
  <c r="AI300" i="65"/>
  <c r="AH300" i="65"/>
  <c r="AG300" i="65"/>
  <c r="AG299" i="65" s="1"/>
  <c r="AP299" i="65"/>
  <c r="AL299" i="65"/>
  <c r="AK299" i="65"/>
  <c r="AH299" i="65"/>
  <c r="U299" i="65"/>
  <c r="AR298" i="65"/>
  <c r="AQ298" i="65"/>
  <c r="AQ294" i="65" s="1"/>
  <c r="AQ293" i="65" s="1"/>
  <c r="AQ316" i="65" s="1"/>
  <c r="AP298" i="65"/>
  <c r="AO298" i="65"/>
  <c r="AN298" i="65"/>
  <c r="AM298" i="65"/>
  <c r="AM294" i="65" s="1"/>
  <c r="AL298" i="65"/>
  <c r="AK298" i="65"/>
  <c r="AJ298" i="65"/>
  <c r="AI298" i="65"/>
  <c r="AI294" i="65" s="1"/>
  <c r="AI293" i="65" s="1"/>
  <c r="AI316" i="65" s="1"/>
  <c r="AH298" i="65"/>
  <c r="AG298" i="65"/>
  <c r="AR297" i="65"/>
  <c r="AR294" i="65" s="1"/>
  <c r="AR293" i="65" s="1"/>
  <c r="AQ297" i="65"/>
  <c r="AP297" i="65"/>
  <c r="AO297" i="65"/>
  <c r="AN297" i="65"/>
  <c r="AM297" i="65"/>
  <c r="AL297" i="65"/>
  <c r="AL294" i="65" s="1"/>
  <c r="AK297" i="65"/>
  <c r="AK294" i="65" s="1"/>
  <c r="AK293" i="65" s="1"/>
  <c r="AJ297" i="65"/>
  <c r="AJ294" i="65" s="1"/>
  <c r="AJ293" i="65" s="1"/>
  <c r="AI297" i="65"/>
  <c r="AH297" i="65"/>
  <c r="AG297" i="65"/>
  <c r="AS297" i="65" s="1"/>
  <c r="AS296" i="65"/>
  <c r="AS295" i="65"/>
  <c r="AN294" i="65"/>
  <c r="AN293" i="65" s="1"/>
  <c r="U294" i="65"/>
  <c r="U293" i="65" s="1"/>
  <c r="U316" i="65" s="1"/>
  <c r="U377" i="65" s="1"/>
  <c r="AR292" i="65"/>
  <c r="AQ292" i="65"/>
  <c r="AQ290" i="65" s="1"/>
  <c r="AP292" i="65"/>
  <c r="AO292" i="65"/>
  <c r="AN292" i="65"/>
  <c r="AM292" i="65"/>
  <c r="AM290" i="65" s="1"/>
  <c r="AL292" i="65"/>
  <c r="AK292" i="65"/>
  <c r="AJ292" i="65"/>
  <c r="AI292" i="65"/>
  <c r="AI290" i="65" s="1"/>
  <c r="AH292" i="65"/>
  <c r="AG292" i="65"/>
  <c r="AR291" i="65"/>
  <c r="AQ291" i="65"/>
  <c r="AP291" i="65"/>
  <c r="AO291" i="65"/>
  <c r="AO290" i="65" s="1"/>
  <c r="AN291" i="65"/>
  <c r="AM291" i="65"/>
  <c r="AL291" i="65"/>
  <c r="AK291" i="65"/>
  <c r="AK290" i="65" s="1"/>
  <c r="AJ291" i="65"/>
  <c r="AI291" i="65"/>
  <c r="AH291" i="65"/>
  <c r="AG291" i="65"/>
  <c r="AG290" i="65" s="1"/>
  <c r="AP290" i="65"/>
  <c r="AL290" i="65"/>
  <c r="AH290" i="65"/>
  <c r="U290" i="65"/>
  <c r="AR289" i="65"/>
  <c r="AQ289" i="65"/>
  <c r="AQ287" i="65" s="1"/>
  <c r="AP289" i="65"/>
  <c r="AO289" i="65"/>
  <c r="AN289" i="65"/>
  <c r="AM289" i="65"/>
  <c r="AM287" i="65" s="1"/>
  <c r="AL289" i="65"/>
  <c r="AK289" i="65"/>
  <c r="AJ289" i="65"/>
  <c r="AI289" i="65"/>
  <c r="AI287" i="65" s="1"/>
  <c r="AH289" i="65"/>
  <c r="AG289" i="65"/>
  <c r="AS289" i="65" s="1"/>
  <c r="AR288" i="65"/>
  <c r="AR287" i="65" s="1"/>
  <c r="AQ288" i="65"/>
  <c r="AP288" i="65"/>
  <c r="AO288" i="65"/>
  <c r="AN288" i="65"/>
  <c r="AN287" i="65" s="1"/>
  <c r="AM288" i="65"/>
  <c r="AL288" i="65"/>
  <c r="AK288" i="65"/>
  <c r="AJ288" i="65"/>
  <c r="AJ287" i="65" s="1"/>
  <c r="AI288" i="65"/>
  <c r="AH288" i="65"/>
  <c r="AG288" i="65"/>
  <c r="AS288" i="65" s="1"/>
  <c r="AP287" i="65"/>
  <c r="AO287" i="65"/>
  <c r="AL287" i="65"/>
  <c r="AK287" i="65"/>
  <c r="AH287" i="65"/>
  <c r="AG287" i="65"/>
  <c r="AS287" i="65" s="1"/>
  <c r="U287" i="65"/>
  <c r="AR286" i="65"/>
  <c r="AQ286" i="65"/>
  <c r="AQ282" i="65" s="1"/>
  <c r="AP286" i="65"/>
  <c r="AO286" i="65"/>
  <c r="AN286" i="65"/>
  <c r="AM286" i="65"/>
  <c r="AL286" i="65"/>
  <c r="AK286" i="65"/>
  <c r="AJ286" i="65"/>
  <c r="AI286" i="65"/>
  <c r="AI282" i="65" s="1"/>
  <c r="AH286" i="65"/>
  <c r="AG286" i="65"/>
  <c r="AR285" i="65"/>
  <c r="AQ285" i="65"/>
  <c r="AP285" i="65"/>
  <c r="AO285" i="65"/>
  <c r="AN285" i="65"/>
  <c r="AM285" i="65"/>
  <c r="AL285" i="65"/>
  <c r="AK285" i="65"/>
  <c r="AJ285" i="65"/>
  <c r="AI285" i="65"/>
  <c r="AH285" i="65"/>
  <c r="AG285" i="65"/>
  <c r="AS284" i="65"/>
  <c r="AS283" i="65"/>
  <c r="AM282" i="65"/>
  <c r="W255" i="65"/>
  <c r="W256" i="65" s="1"/>
  <c r="AR254" i="65"/>
  <c r="AR248" i="65" s="1"/>
  <c r="AQ254" i="65"/>
  <c r="AP254" i="65"/>
  <c r="AO254" i="65"/>
  <c r="AN254" i="65"/>
  <c r="AN248" i="65" s="1"/>
  <c r="AM254" i="65"/>
  <c r="AL254" i="65"/>
  <c r="AK254" i="65"/>
  <c r="AJ254" i="65"/>
  <c r="AJ248" i="65" s="1"/>
  <c r="AI254" i="65"/>
  <c r="AH254" i="65"/>
  <c r="AG254" i="65"/>
  <c r="AS254" i="65" s="1"/>
  <c r="AS253" i="65"/>
  <c r="AS252" i="65"/>
  <c r="AR251" i="65"/>
  <c r="AQ251" i="65"/>
  <c r="AQ248" i="65" s="1"/>
  <c r="AP251" i="65"/>
  <c r="AO251" i="65"/>
  <c r="AN251" i="65"/>
  <c r="AM251" i="65"/>
  <c r="AM248" i="65" s="1"/>
  <c r="AL251" i="65"/>
  <c r="AK251" i="65"/>
  <c r="AJ251" i="65"/>
  <c r="AI251" i="65"/>
  <c r="AI248" i="65" s="1"/>
  <c r="AH251" i="65"/>
  <c r="AG251" i="65"/>
  <c r="AS250" i="65"/>
  <c r="AS249" i="65"/>
  <c r="AP248" i="65"/>
  <c r="AO248" i="65"/>
  <c r="AL248" i="65"/>
  <c r="AK248" i="65"/>
  <c r="AH248" i="65"/>
  <c r="AG248" i="65"/>
  <c r="U248" i="65"/>
  <c r="AR246" i="65"/>
  <c r="AQ246" i="65"/>
  <c r="AP246" i="65"/>
  <c r="AP243" i="65" s="1"/>
  <c r="AO246" i="65"/>
  <c r="AN246" i="65"/>
  <c r="AM246" i="65"/>
  <c r="AL246" i="65"/>
  <c r="AL243" i="65" s="1"/>
  <c r="AK246" i="65"/>
  <c r="AJ246" i="65"/>
  <c r="AI246" i="65"/>
  <c r="AH246" i="65"/>
  <c r="AH243" i="65" s="1"/>
  <c r="AG246" i="65"/>
  <c r="AS246" i="65" s="1"/>
  <c r="AR245" i="65"/>
  <c r="AQ245" i="65"/>
  <c r="AQ243" i="65" s="1"/>
  <c r="AP245" i="65"/>
  <c r="AO245" i="65"/>
  <c r="AN245" i="65"/>
  <c r="AM245" i="65"/>
  <c r="AM243" i="65" s="1"/>
  <c r="AL245" i="65"/>
  <c r="AK245" i="65"/>
  <c r="AJ245" i="65"/>
  <c r="AI245" i="65"/>
  <c r="AI243" i="65" s="1"/>
  <c r="AH245" i="65"/>
  <c r="AG245" i="65"/>
  <c r="AS245" i="65" s="1"/>
  <c r="AS244" i="65"/>
  <c r="AR243" i="65"/>
  <c r="AO243" i="65"/>
  <c r="AN243" i="65"/>
  <c r="AK243" i="65"/>
  <c r="AJ243" i="65"/>
  <c r="AG243" i="65"/>
  <c r="AS243" i="65" s="1"/>
  <c r="U243" i="65"/>
  <c r="AR242" i="65"/>
  <c r="AQ242" i="65"/>
  <c r="AQ240" i="65" s="1"/>
  <c r="AP242" i="65"/>
  <c r="AO242" i="65"/>
  <c r="AN242" i="65"/>
  <c r="AM242" i="65"/>
  <c r="AM240" i="65" s="1"/>
  <c r="AL242" i="65"/>
  <c r="AK242" i="65"/>
  <c r="AJ242" i="65"/>
  <c r="AI242" i="65"/>
  <c r="AI240" i="65" s="1"/>
  <c r="AH242" i="65"/>
  <c r="AG242" i="65"/>
  <c r="AS242" i="65" s="1"/>
  <c r="AR241" i="65"/>
  <c r="AR240" i="65" s="1"/>
  <c r="AR237" i="65" s="1"/>
  <c r="AQ241" i="65"/>
  <c r="AP241" i="65"/>
  <c r="AP240" i="65" s="1"/>
  <c r="AP237" i="65" s="1"/>
  <c r="AO241" i="65"/>
  <c r="AN241" i="65"/>
  <c r="AN240" i="65" s="1"/>
  <c r="AN237" i="65" s="1"/>
  <c r="AM241" i="65"/>
  <c r="AL241" i="65"/>
  <c r="AL240" i="65" s="1"/>
  <c r="AL237" i="65" s="1"/>
  <c r="AK241" i="65"/>
  <c r="AJ241" i="65"/>
  <c r="AJ240" i="65" s="1"/>
  <c r="AJ237" i="65" s="1"/>
  <c r="AI241" i="65"/>
  <c r="AH241" i="65"/>
  <c r="AH240" i="65" s="1"/>
  <c r="AH237" i="65" s="1"/>
  <c r="AG241" i="65"/>
  <c r="AS241" i="65" s="1"/>
  <c r="AO240" i="65"/>
  <c r="AK240" i="65"/>
  <c r="AK237" i="65" s="1"/>
  <c r="AG240" i="65"/>
  <c r="AS240" i="65" s="1"/>
  <c r="U240" i="65"/>
  <c r="AR239" i="65"/>
  <c r="AQ239" i="65"/>
  <c r="AQ237" i="65" s="1"/>
  <c r="AP239" i="65"/>
  <c r="AO239" i="65"/>
  <c r="AN239" i="65"/>
  <c r="AM239" i="65"/>
  <c r="AM237" i="65" s="1"/>
  <c r="AL239" i="65"/>
  <c r="AK239" i="65"/>
  <c r="AJ239" i="65"/>
  <c r="AI239" i="65"/>
  <c r="AI237" i="65" s="1"/>
  <c r="AH239" i="65"/>
  <c r="AG239" i="65"/>
  <c r="AS238" i="65"/>
  <c r="AO237" i="65"/>
  <c r="U237" i="65"/>
  <c r="AR236" i="65"/>
  <c r="AQ236" i="65"/>
  <c r="AQ234" i="65" s="1"/>
  <c r="AP236" i="65"/>
  <c r="AO236" i="65"/>
  <c r="AN236" i="65"/>
  <c r="AM236" i="65"/>
  <c r="AM234" i="65" s="1"/>
  <c r="AL236" i="65"/>
  <c r="AK236" i="65"/>
  <c r="AJ236" i="65"/>
  <c r="AI236" i="65"/>
  <c r="AI234" i="65" s="1"/>
  <c r="AH236" i="65"/>
  <c r="AG236" i="65"/>
  <c r="AS236" i="65" s="1"/>
  <c r="AR235" i="65"/>
  <c r="AR234" i="65" s="1"/>
  <c r="AR231" i="65" s="1"/>
  <c r="AR226" i="65" s="1"/>
  <c r="AQ235" i="65"/>
  <c r="AP235" i="65"/>
  <c r="AP234" i="65" s="1"/>
  <c r="AP231" i="65" s="1"/>
  <c r="AO235" i="65"/>
  <c r="AN235" i="65"/>
  <c r="AN234" i="65" s="1"/>
  <c r="AN231" i="65" s="1"/>
  <c r="AM235" i="65"/>
  <c r="AL235" i="65"/>
  <c r="AL234" i="65" s="1"/>
  <c r="AL231" i="65" s="1"/>
  <c r="AK235" i="65"/>
  <c r="AJ235" i="65"/>
  <c r="AJ234" i="65" s="1"/>
  <c r="AJ231" i="65" s="1"/>
  <c r="AI235" i="65"/>
  <c r="AH235" i="65"/>
  <c r="AH234" i="65" s="1"/>
  <c r="AH231" i="65" s="1"/>
  <c r="AG235" i="65"/>
  <c r="AO234" i="65"/>
  <c r="AK234" i="65"/>
  <c r="AG234" i="65"/>
  <c r="AG231" i="65" s="1"/>
  <c r="U234" i="65"/>
  <c r="AR233" i="65"/>
  <c r="AQ233" i="65"/>
  <c r="AQ231" i="65" s="1"/>
  <c r="AP233" i="65"/>
  <c r="AO233" i="65"/>
  <c r="AN233" i="65"/>
  <c r="AM233" i="65"/>
  <c r="AM231" i="65" s="1"/>
  <c r="AL233" i="65"/>
  <c r="AK233" i="65"/>
  <c r="AJ233" i="65"/>
  <c r="AI233" i="65"/>
  <c r="AI231" i="65" s="1"/>
  <c r="AH233" i="65"/>
  <c r="AG233" i="65"/>
  <c r="AS233" i="65" s="1"/>
  <c r="AS232" i="65"/>
  <c r="AO231" i="65"/>
  <c r="AK231" i="65"/>
  <c r="U231" i="65"/>
  <c r="AR230" i="65"/>
  <c r="AQ230" i="65"/>
  <c r="AQ227" i="65" s="1"/>
  <c r="AQ226" i="65" s="1"/>
  <c r="AP230" i="65"/>
  <c r="AO230" i="65"/>
  <c r="AN230" i="65"/>
  <c r="AM230" i="65"/>
  <c r="AM227" i="65" s="1"/>
  <c r="AM226" i="65" s="1"/>
  <c r="AL230" i="65"/>
  <c r="AK230" i="65"/>
  <c r="AJ230" i="65"/>
  <c r="AI230" i="65"/>
  <c r="AI227" i="65" s="1"/>
  <c r="AI226" i="65" s="1"/>
  <c r="AH230" i="65"/>
  <c r="AG230" i="65"/>
  <c r="AR229" i="65"/>
  <c r="AR227" i="65" s="1"/>
  <c r="AQ229" i="65"/>
  <c r="AP229" i="65"/>
  <c r="AO229" i="65"/>
  <c r="AN229" i="65"/>
  <c r="AN227" i="65" s="1"/>
  <c r="AM229" i="65"/>
  <c r="AL229" i="65"/>
  <c r="AK229" i="65"/>
  <c r="AJ229" i="65"/>
  <c r="AJ227" i="65" s="1"/>
  <c r="AJ226" i="65" s="1"/>
  <c r="AI229" i="65"/>
  <c r="AH229" i="65"/>
  <c r="AG229" i="65"/>
  <c r="AS228" i="65"/>
  <c r="AP227" i="65"/>
  <c r="AP226" i="65" s="1"/>
  <c r="AO227" i="65"/>
  <c r="AL227" i="65"/>
  <c r="AK227" i="65"/>
  <c r="AH227" i="65"/>
  <c r="AH226" i="65" s="1"/>
  <c r="AH208" i="65" s="1"/>
  <c r="AG227" i="65"/>
  <c r="U227" i="65"/>
  <c r="AN226" i="65"/>
  <c r="U226" i="65"/>
  <c r="AR225" i="65"/>
  <c r="AQ225" i="65"/>
  <c r="AP225" i="65"/>
  <c r="AP223" i="65" s="1"/>
  <c r="AO225" i="65"/>
  <c r="AN225" i="65"/>
  <c r="AM225" i="65"/>
  <c r="AL225" i="65"/>
  <c r="AL223" i="65" s="1"/>
  <c r="AK225" i="65"/>
  <c r="AJ225" i="65"/>
  <c r="AI225" i="65"/>
  <c r="AH225" i="65"/>
  <c r="AH223" i="65" s="1"/>
  <c r="AG225" i="65"/>
  <c r="AS225" i="65" s="1"/>
  <c r="AR224" i="65"/>
  <c r="AQ224" i="65"/>
  <c r="AQ223" i="65" s="1"/>
  <c r="AP224" i="65"/>
  <c r="AO224" i="65"/>
  <c r="AO223" i="65" s="1"/>
  <c r="AN224" i="65"/>
  <c r="AM224" i="65"/>
  <c r="AM223" i="65" s="1"/>
  <c r="AL224" i="65"/>
  <c r="AK224" i="65"/>
  <c r="AK223" i="65" s="1"/>
  <c r="AJ224" i="65"/>
  <c r="AI224" i="65"/>
  <c r="AI223" i="65" s="1"/>
  <c r="AH224" i="65"/>
  <c r="AG224" i="65"/>
  <c r="AR223" i="65"/>
  <c r="AN223" i="65"/>
  <c r="AJ223" i="65"/>
  <c r="U223" i="65"/>
  <c r="AR222" i="65"/>
  <c r="AQ222" i="65"/>
  <c r="AP222" i="65"/>
  <c r="AP220" i="65" s="1"/>
  <c r="AO222" i="65"/>
  <c r="AN222" i="65"/>
  <c r="AM222" i="65"/>
  <c r="AL222" i="65"/>
  <c r="AL220" i="65" s="1"/>
  <c r="AK222" i="65"/>
  <c r="AJ222" i="65"/>
  <c r="AI222" i="65"/>
  <c r="AH222" i="65"/>
  <c r="AH220" i="65" s="1"/>
  <c r="AG222" i="65"/>
  <c r="AS222" i="65" s="1"/>
  <c r="AR221" i="65"/>
  <c r="AQ221" i="65"/>
  <c r="AQ220" i="65" s="1"/>
  <c r="AQ219" i="65" s="1"/>
  <c r="AQ216" i="65" s="1"/>
  <c r="AP221" i="65"/>
  <c r="AO221" i="65"/>
  <c r="AO220" i="65" s="1"/>
  <c r="AO219" i="65" s="1"/>
  <c r="AO216" i="65" s="1"/>
  <c r="AN221" i="65"/>
  <c r="AM221" i="65"/>
  <c r="AM220" i="65" s="1"/>
  <c r="AM219" i="65" s="1"/>
  <c r="AM216" i="65" s="1"/>
  <c r="AL221" i="65"/>
  <c r="AK221" i="65"/>
  <c r="AK220" i="65" s="1"/>
  <c r="AK219" i="65" s="1"/>
  <c r="AK216" i="65" s="1"/>
  <c r="AJ221" i="65"/>
  <c r="AI221" i="65"/>
  <c r="AI220" i="65" s="1"/>
  <c r="AI219" i="65" s="1"/>
  <c r="AI216" i="65" s="1"/>
  <c r="AH221" i="65"/>
  <c r="AG221" i="65"/>
  <c r="AR220" i="65"/>
  <c r="AR219" i="65" s="1"/>
  <c r="AN220" i="65"/>
  <c r="AN219" i="65" s="1"/>
  <c r="AJ220" i="65"/>
  <c r="AJ219" i="65" s="1"/>
  <c r="U220" i="65"/>
  <c r="U219" i="65" s="1"/>
  <c r="U216" i="65" s="1"/>
  <c r="AP219" i="65"/>
  <c r="AL219" i="65"/>
  <c r="AH219" i="65"/>
  <c r="AR218" i="65"/>
  <c r="AQ218" i="65"/>
  <c r="AP218" i="65"/>
  <c r="AO218" i="65"/>
  <c r="AN218" i="65"/>
  <c r="AM218" i="65"/>
  <c r="AL218" i="65"/>
  <c r="AK218" i="65"/>
  <c r="AJ218" i="65"/>
  <c r="AJ216" i="65" s="1"/>
  <c r="AI218" i="65"/>
  <c r="AH218" i="65"/>
  <c r="AG218" i="65"/>
  <c r="AS217" i="65"/>
  <c r="AP216" i="65"/>
  <c r="AL216" i="65"/>
  <c r="AH216" i="65"/>
  <c r="AR215" i="65"/>
  <c r="AR213" i="65" s="1"/>
  <c r="AQ215" i="65"/>
  <c r="AP215" i="65"/>
  <c r="AO215" i="65"/>
  <c r="AN215" i="65"/>
  <c r="AN213" i="65" s="1"/>
  <c r="AM215" i="65"/>
  <c r="AL215" i="65"/>
  <c r="AK215" i="65"/>
  <c r="AJ215" i="65"/>
  <c r="AJ213" i="65" s="1"/>
  <c r="AI215" i="65"/>
  <c r="AH215" i="65"/>
  <c r="AG215" i="65"/>
  <c r="AR214" i="65"/>
  <c r="AQ214" i="65"/>
  <c r="AQ213" i="65" s="1"/>
  <c r="AQ210" i="65" s="1"/>
  <c r="AQ209" i="65" s="1"/>
  <c r="AQ208" i="65" s="1"/>
  <c r="AQ247" i="65" s="1"/>
  <c r="AQ255" i="65" s="1"/>
  <c r="AP214" i="65"/>
  <c r="AO214" i="65"/>
  <c r="AO213" i="65" s="1"/>
  <c r="AO210" i="65" s="1"/>
  <c r="AO209" i="65" s="1"/>
  <c r="AN214" i="65"/>
  <c r="AM214" i="65"/>
  <c r="AM213" i="65" s="1"/>
  <c r="AM210" i="65" s="1"/>
  <c r="AM209" i="65" s="1"/>
  <c r="AM208" i="65" s="1"/>
  <c r="AM247" i="65" s="1"/>
  <c r="AM255" i="65" s="1"/>
  <c r="AL214" i="65"/>
  <c r="AK214" i="65"/>
  <c r="AK213" i="65" s="1"/>
  <c r="AK210" i="65" s="1"/>
  <c r="AK209" i="65" s="1"/>
  <c r="AJ214" i="65"/>
  <c r="AI214" i="65"/>
  <c r="AI213" i="65" s="1"/>
  <c r="AI210" i="65" s="1"/>
  <c r="AI209" i="65" s="1"/>
  <c r="AI208" i="65" s="1"/>
  <c r="AH214" i="65"/>
  <c r="AG214" i="65"/>
  <c r="AG213" i="65" s="1"/>
  <c r="AP213" i="65"/>
  <c r="AL213" i="65"/>
  <c r="AL210" i="65" s="1"/>
  <c r="AL209" i="65" s="1"/>
  <c r="AH213" i="65"/>
  <c r="U213" i="65"/>
  <c r="AR212" i="65"/>
  <c r="AR210" i="65" s="1"/>
  <c r="AQ212" i="65"/>
  <c r="AP212" i="65"/>
  <c r="AO212" i="65"/>
  <c r="AN212" i="65"/>
  <c r="AN210" i="65" s="1"/>
  <c r="AM212" i="65"/>
  <c r="AL212" i="65"/>
  <c r="AK212" i="65"/>
  <c r="AJ212" i="65"/>
  <c r="AJ210" i="65" s="1"/>
  <c r="AJ209" i="65" s="1"/>
  <c r="AI212" i="65"/>
  <c r="AH212" i="65"/>
  <c r="AG212" i="65"/>
  <c r="AS211" i="65"/>
  <c r="AP210" i="65"/>
  <c r="AP209" i="65" s="1"/>
  <c r="AH210" i="65"/>
  <c r="AH209" i="65" s="1"/>
  <c r="U210" i="65"/>
  <c r="U209" i="65"/>
  <c r="U208" i="65" s="1"/>
  <c r="U247" i="65" s="1"/>
  <c r="U255" i="65" s="1"/>
  <c r="AP208" i="65"/>
  <c r="AS207" i="65"/>
  <c r="AR206" i="65"/>
  <c r="AQ206" i="65"/>
  <c r="AP206" i="65"/>
  <c r="AO206" i="65"/>
  <c r="AO204" i="65" s="1"/>
  <c r="AO196" i="65" s="1"/>
  <c r="AN206" i="65"/>
  <c r="AM206" i="65"/>
  <c r="AL206" i="65"/>
  <c r="AK206" i="65"/>
  <c r="AK204" i="65" s="1"/>
  <c r="AK196" i="65" s="1"/>
  <c r="AJ206" i="65"/>
  <c r="AI206" i="65"/>
  <c r="AH206" i="65"/>
  <c r="AG206" i="65"/>
  <c r="AG204" i="65" s="1"/>
  <c r="AS204" i="65" s="1"/>
  <c r="AR205" i="65"/>
  <c r="AR204" i="65" s="1"/>
  <c r="AQ205" i="65"/>
  <c r="AP205" i="65"/>
  <c r="AP204" i="65" s="1"/>
  <c r="AO205" i="65"/>
  <c r="AN205" i="65"/>
  <c r="AN204" i="65" s="1"/>
  <c r="AM205" i="65"/>
  <c r="AL205" i="65"/>
  <c r="AL204" i="65" s="1"/>
  <c r="AK205" i="65"/>
  <c r="AJ205" i="65"/>
  <c r="AJ204" i="65" s="1"/>
  <c r="AI205" i="65"/>
  <c r="AH205" i="65"/>
  <c r="AH204" i="65" s="1"/>
  <c r="AG205" i="65"/>
  <c r="AS205" i="65" s="1"/>
  <c r="AQ204" i="65"/>
  <c r="AM204" i="65"/>
  <c r="AI204" i="65"/>
  <c r="U204" i="65"/>
  <c r="AR203" i="65"/>
  <c r="AQ203" i="65"/>
  <c r="AP203" i="65"/>
  <c r="AO203" i="65"/>
  <c r="AO201" i="65" s="1"/>
  <c r="AN203" i="65"/>
  <c r="AM203" i="65"/>
  <c r="AL203" i="65"/>
  <c r="AK203" i="65"/>
  <c r="AK201" i="65" s="1"/>
  <c r="AJ203" i="65"/>
  <c r="AI203" i="65"/>
  <c r="AH203" i="65"/>
  <c r="AG203" i="65"/>
  <c r="AG201" i="65" s="1"/>
  <c r="AR202" i="65"/>
  <c r="AR201" i="65" s="1"/>
  <c r="AQ202" i="65"/>
  <c r="AP202" i="65"/>
  <c r="AP201" i="65" s="1"/>
  <c r="AO202" i="65"/>
  <c r="AN202" i="65"/>
  <c r="AN201" i="65" s="1"/>
  <c r="AM202" i="65"/>
  <c r="AL202" i="65"/>
  <c r="AL201" i="65" s="1"/>
  <c r="AK202" i="65"/>
  <c r="AJ202" i="65"/>
  <c r="AJ201" i="65" s="1"/>
  <c r="AI202" i="65"/>
  <c r="AH202" i="65"/>
  <c r="AH201" i="65" s="1"/>
  <c r="AG202" i="65"/>
  <c r="AQ201" i="65"/>
  <c r="AQ196" i="65" s="1"/>
  <c r="AM201" i="65"/>
  <c r="AM196" i="65" s="1"/>
  <c r="AI201" i="65"/>
  <c r="AI196" i="65" s="1"/>
  <c r="U201" i="65"/>
  <c r="AR200" i="65"/>
  <c r="AQ200" i="65"/>
  <c r="AP200" i="65"/>
  <c r="AO200" i="65"/>
  <c r="AN200" i="65"/>
  <c r="AM200" i="65"/>
  <c r="AL200" i="65"/>
  <c r="AK200" i="65"/>
  <c r="AJ200" i="65"/>
  <c r="AI200" i="65"/>
  <c r="AH200" i="65"/>
  <c r="AG200" i="65"/>
  <c r="AS200" i="65" s="1"/>
  <c r="AR199" i="65"/>
  <c r="AR196" i="65" s="1"/>
  <c r="AQ199" i="65"/>
  <c r="AP199" i="65"/>
  <c r="AO199" i="65"/>
  <c r="AN199" i="65"/>
  <c r="AN196" i="65" s="1"/>
  <c r="AM199" i="65"/>
  <c r="AL199" i="65"/>
  <c r="AK199" i="65"/>
  <c r="AJ199" i="65"/>
  <c r="AJ196" i="65" s="1"/>
  <c r="AI199" i="65"/>
  <c r="AH199" i="65"/>
  <c r="AG199" i="65"/>
  <c r="AS199" i="65" s="1"/>
  <c r="AS198" i="65"/>
  <c r="AS197" i="65"/>
  <c r="AG196" i="65"/>
  <c r="U196" i="65"/>
  <c r="AR194" i="65"/>
  <c r="AQ194" i="65"/>
  <c r="AP194" i="65"/>
  <c r="AO194" i="65"/>
  <c r="AN194" i="65"/>
  <c r="AM194" i="65"/>
  <c r="AM192" i="65" s="1"/>
  <c r="AL194" i="65"/>
  <c r="AK194" i="65"/>
  <c r="AJ194" i="65"/>
  <c r="AI194" i="65"/>
  <c r="AH194" i="65"/>
  <c r="AG194" i="65"/>
  <c r="AS194" i="65" s="1"/>
  <c r="AR193" i="65"/>
  <c r="AR192" i="65" s="1"/>
  <c r="AQ193" i="65"/>
  <c r="AP193" i="65"/>
  <c r="AP192" i="65" s="1"/>
  <c r="AO193" i="65"/>
  <c r="AN193" i="65"/>
  <c r="AN192" i="65" s="1"/>
  <c r="AM193" i="65"/>
  <c r="AL193" i="65"/>
  <c r="AL192" i="65" s="1"/>
  <c r="AK193" i="65"/>
  <c r="AJ193" i="65"/>
  <c r="AI193" i="65"/>
  <c r="AH193" i="65"/>
  <c r="AH192" i="65" s="1"/>
  <c r="AG193" i="65"/>
  <c r="AQ192" i="65"/>
  <c r="AO192" i="65"/>
  <c r="AK192" i="65"/>
  <c r="AJ192" i="65"/>
  <c r="AI192" i="65"/>
  <c r="AG192" i="65"/>
  <c r="U192" i="65"/>
  <c r="AR191" i="65"/>
  <c r="AQ191" i="65"/>
  <c r="AP191" i="65"/>
  <c r="AO191" i="65"/>
  <c r="AO189" i="65" s="1"/>
  <c r="AO184" i="65" s="1"/>
  <c r="AN191" i="65"/>
  <c r="AM191" i="65"/>
  <c r="AL191" i="65"/>
  <c r="AK191" i="65"/>
  <c r="AK189" i="65" s="1"/>
  <c r="AK184" i="65" s="1"/>
  <c r="AJ191" i="65"/>
  <c r="AI191" i="65"/>
  <c r="AH191" i="65"/>
  <c r="AG191" i="65"/>
  <c r="AG189" i="65" s="1"/>
  <c r="AR190" i="65"/>
  <c r="AQ190" i="65"/>
  <c r="AP190" i="65"/>
  <c r="AP189" i="65" s="1"/>
  <c r="AO190" i="65"/>
  <c r="AN190" i="65"/>
  <c r="AM190" i="65"/>
  <c r="AL190" i="65"/>
  <c r="AL189" i="65" s="1"/>
  <c r="AK190" i="65"/>
  <c r="AJ190" i="65"/>
  <c r="AI190" i="65"/>
  <c r="AH190" i="65"/>
  <c r="AH189" i="65" s="1"/>
  <c r="AG190" i="65"/>
  <c r="AS190" i="65" s="1"/>
  <c r="AR189" i="65"/>
  <c r="AQ189" i="65"/>
  <c r="AN189" i="65"/>
  <c r="AM189" i="65"/>
  <c r="AJ189" i="65"/>
  <c r="AI189" i="65"/>
  <c r="U189" i="65"/>
  <c r="U184" i="65" s="1"/>
  <c r="AR188" i="65"/>
  <c r="AQ188" i="65"/>
  <c r="AP188" i="65"/>
  <c r="AO188" i="65"/>
  <c r="AN188" i="65"/>
  <c r="AM188" i="65"/>
  <c r="AL188" i="65"/>
  <c r="AK188" i="65"/>
  <c r="AJ188" i="65"/>
  <c r="AI188" i="65"/>
  <c r="AH188" i="65"/>
  <c r="AG188" i="65"/>
  <c r="AS188" i="65" s="1"/>
  <c r="AR187" i="65"/>
  <c r="AR184" i="65" s="1"/>
  <c r="AQ187" i="65"/>
  <c r="AQ184" i="65" s="1"/>
  <c r="AP187" i="65"/>
  <c r="AP184" i="65" s="1"/>
  <c r="AO187" i="65"/>
  <c r="AN187" i="65"/>
  <c r="AN184" i="65" s="1"/>
  <c r="AM187" i="65"/>
  <c r="AM184" i="65" s="1"/>
  <c r="AL187" i="65"/>
  <c r="AL184" i="65" s="1"/>
  <c r="AK187" i="65"/>
  <c r="AJ187" i="65"/>
  <c r="AJ184" i="65" s="1"/>
  <c r="AI187" i="65"/>
  <c r="AI184" i="65" s="1"/>
  <c r="AH187" i="65"/>
  <c r="AH184" i="65" s="1"/>
  <c r="AG187" i="65"/>
  <c r="AS187" i="65" s="1"/>
  <c r="AS186" i="65"/>
  <c r="AS185" i="65"/>
  <c r="AR183" i="65"/>
  <c r="AQ183" i="65"/>
  <c r="AQ181" i="65" s="1"/>
  <c r="AP183" i="65"/>
  <c r="AO183" i="65"/>
  <c r="AN183" i="65"/>
  <c r="AM183" i="65"/>
  <c r="AM181" i="65" s="1"/>
  <c r="AL183" i="65"/>
  <c r="AK183" i="65"/>
  <c r="AJ183" i="65"/>
  <c r="AI183" i="65"/>
  <c r="AI181" i="65" s="1"/>
  <c r="AH183" i="65"/>
  <c r="AG183" i="65"/>
  <c r="AS183" i="65" s="1"/>
  <c r="AR182" i="65"/>
  <c r="AR181" i="65" s="1"/>
  <c r="AQ182" i="65"/>
  <c r="AP182" i="65"/>
  <c r="AO182" i="65"/>
  <c r="AN182" i="65"/>
  <c r="AN181" i="65" s="1"/>
  <c r="AM182" i="65"/>
  <c r="AL182" i="65"/>
  <c r="AK182" i="65"/>
  <c r="AJ182" i="65"/>
  <c r="AJ181" i="65" s="1"/>
  <c r="AI182" i="65"/>
  <c r="AH182" i="65"/>
  <c r="AG182" i="65"/>
  <c r="AS182" i="65" s="1"/>
  <c r="AP181" i="65"/>
  <c r="AO181" i="65"/>
  <c r="AL181" i="65"/>
  <c r="AK181" i="65"/>
  <c r="AH181" i="65"/>
  <c r="AG181" i="65"/>
  <c r="U181" i="65"/>
  <c r="AR180" i="65"/>
  <c r="AQ180" i="65"/>
  <c r="AQ178" i="65" s="1"/>
  <c r="AP180" i="65"/>
  <c r="AO180" i="65"/>
  <c r="AN180" i="65"/>
  <c r="AM180" i="65"/>
  <c r="AM178" i="65" s="1"/>
  <c r="AL180" i="65"/>
  <c r="AK180" i="65"/>
  <c r="AJ180" i="65"/>
  <c r="AI180" i="65"/>
  <c r="AI178" i="65" s="1"/>
  <c r="AH180" i="65"/>
  <c r="AG180" i="65"/>
  <c r="AS180" i="65" s="1"/>
  <c r="AR179" i="65"/>
  <c r="AR178" i="65" s="1"/>
  <c r="AQ179" i="65"/>
  <c r="AP179" i="65"/>
  <c r="AO179" i="65"/>
  <c r="AN179" i="65"/>
  <c r="AN178" i="65" s="1"/>
  <c r="AM179" i="65"/>
  <c r="AL179" i="65"/>
  <c r="AK179" i="65"/>
  <c r="AJ179" i="65"/>
  <c r="AJ178" i="65" s="1"/>
  <c r="AI179" i="65"/>
  <c r="AH179" i="65"/>
  <c r="AG179" i="65"/>
  <c r="AS179" i="65" s="1"/>
  <c r="AP178" i="65"/>
  <c r="AO178" i="65"/>
  <c r="AL178" i="65"/>
  <c r="AK178" i="65"/>
  <c r="AH178" i="65"/>
  <c r="AG178" i="65"/>
  <c r="AS178" i="65" s="1"/>
  <c r="U178" i="65"/>
  <c r="AR177" i="65"/>
  <c r="AQ177" i="65"/>
  <c r="AP177" i="65"/>
  <c r="AO177" i="65"/>
  <c r="AN177" i="65"/>
  <c r="AM177" i="65"/>
  <c r="AM173" i="65" s="1"/>
  <c r="AM172" i="65" s="1"/>
  <c r="AM195" i="65" s="1"/>
  <c r="AM256" i="65" s="1"/>
  <c r="AL177" i="65"/>
  <c r="AK177" i="65"/>
  <c r="AJ177" i="65"/>
  <c r="AI177" i="65"/>
  <c r="AI173" i="65" s="1"/>
  <c r="AI172" i="65" s="1"/>
  <c r="AI195" i="65" s="1"/>
  <c r="AH177" i="65"/>
  <c r="AG177" i="65"/>
  <c r="AR176" i="65"/>
  <c r="AQ176" i="65"/>
  <c r="AP176" i="65"/>
  <c r="AP173" i="65" s="1"/>
  <c r="AP172" i="65" s="1"/>
  <c r="AP195" i="65" s="1"/>
  <c r="AO176" i="65"/>
  <c r="AO173" i="65" s="1"/>
  <c r="AN176" i="65"/>
  <c r="AM176" i="65"/>
  <c r="AL176" i="65"/>
  <c r="AL173" i="65" s="1"/>
  <c r="AL172" i="65" s="1"/>
  <c r="AL195" i="65" s="1"/>
  <c r="AK176" i="65"/>
  <c r="AK173" i="65" s="1"/>
  <c r="AJ176" i="65"/>
  <c r="AI176" i="65"/>
  <c r="AH176" i="65"/>
  <c r="AH173" i="65" s="1"/>
  <c r="AH172" i="65" s="1"/>
  <c r="AH195" i="65" s="1"/>
  <c r="AG176" i="65"/>
  <c r="AS175" i="65"/>
  <c r="AS174" i="65"/>
  <c r="AQ173" i="65"/>
  <c r="AQ172" i="65" s="1"/>
  <c r="AQ195" i="65" s="1"/>
  <c r="AQ256" i="65" s="1"/>
  <c r="U173" i="65"/>
  <c r="U172" i="65" s="1"/>
  <c r="U195" i="65" s="1"/>
  <c r="U256" i="65" s="1"/>
  <c r="AO172" i="65"/>
  <c r="AK172" i="65"/>
  <c r="AR171" i="65"/>
  <c r="AQ171" i="65"/>
  <c r="AQ169" i="65" s="1"/>
  <c r="AP171" i="65"/>
  <c r="AO171" i="65"/>
  <c r="AN171" i="65"/>
  <c r="AM171" i="65"/>
  <c r="AM169" i="65" s="1"/>
  <c r="AL171" i="65"/>
  <c r="AK171" i="65"/>
  <c r="AJ171" i="65"/>
  <c r="AI171" i="65"/>
  <c r="AI169" i="65" s="1"/>
  <c r="AH171" i="65"/>
  <c r="AG171" i="65"/>
  <c r="AS171" i="65" s="1"/>
  <c r="AR170" i="65"/>
  <c r="AR169" i="65" s="1"/>
  <c r="AQ170" i="65"/>
  <c r="AP170" i="65"/>
  <c r="AO170" i="65"/>
  <c r="AN170" i="65"/>
  <c r="AN169" i="65" s="1"/>
  <c r="AM170" i="65"/>
  <c r="AL170" i="65"/>
  <c r="AK170" i="65"/>
  <c r="AJ170" i="65"/>
  <c r="AJ169" i="65" s="1"/>
  <c r="AS169" i="65" s="1"/>
  <c r="AI170" i="65"/>
  <c r="AH170" i="65"/>
  <c r="AG170" i="65"/>
  <c r="AP169" i="65"/>
  <c r="AO169" i="65"/>
  <c r="AL169" i="65"/>
  <c r="AK169" i="65"/>
  <c r="AH169" i="65"/>
  <c r="AG169" i="65"/>
  <c r="U169" i="65"/>
  <c r="AR168" i="65"/>
  <c r="AQ168" i="65"/>
  <c r="AQ166" i="65" s="1"/>
  <c r="AP168" i="65"/>
  <c r="AO168" i="65"/>
  <c r="AN168" i="65"/>
  <c r="AM168" i="65"/>
  <c r="AM166" i="65" s="1"/>
  <c r="AL168" i="65"/>
  <c r="AK168" i="65"/>
  <c r="AJ168" i="65"/>
  <c r="AI168" i="65"/>
  <c r="AI166" i="65" s="1"/>
  <c r="AH168" i="65"/>
  <c r="AG168" i="65"/>
  <c r="AS168" i="65" s="1"/>
  <c r="AR167" i="65"/>
  <c r="AR166" i="65" s="1"/>
  <c r="AQ167" i="65"/>
  <c r="AP167" i="65"/>
  <c r="AO167" i="65"/>
  <c r="AN167" i="65"/>
  <c r="AN166" i="65" s="1"/>
  <c r="AM167" i="65"/>
  <c r="AL167" i="65"/>
  <c r="AK167" i="65"/>
  <c r="AJ167" i="65"/>
  <c r="AJ166" i="65" s="1"/>
  <c r="AS166" i="65" s="1"/>
  <c r="AI167" i="65"/>
  <c r="AH167" i="65"/>
  <c r="AG167" i="65"/>
  <c r="AP166" i="65"/>
  <c r="AO166" i="65"/>
  <c r="AL166" i="65"/>
  <c r="AK166" i="65"/>
  <c r="AH166" i="65"/>
  <c r="AG166" i="65"/>
  <c r="U166" i="65"/>
  <c r="AR165" i="65"/>
  <c r="AQ165" i="65"/>
  <c r="AP165" i="65"/>
  <c r="AO165" i="65"/>
  <c r="AN165" i="65"/>
  <c r="AM165" i="65"/>
  <c r="AL165" i="65"/>
  <c r="AK165" i="65"/>
  <c r="AJ165" i="65"/>
  <c r="AI165" i="65"/>
  <c r="AH165" i="65"/>
  <c r="AG165" i="65"/>
  <c r="AS165" i="65" s="1"/>
  <c r="AR164" i="65"/>
  <c r="AR161" i="65" s="1"/>
  <c r="AQ164" i="65"/>
  <c r="AP164" i="65"/>
  <c r="AP161" i="65" s="1"/>
  <c r="AO164" i="65"/>
  <c r="AO161" i="65" s="1"/>
  <c r="AN164" i="65"/>
  <c r="AN161" i="65" s="1"/>
  <c r="AM164" i="65"/>
  <c r="AL164" i="65"/>
  <c r="AL161" i="65" s="1"/>
  <c r="AK164" i="65"/>
  <c r="AJ164" i="65"/>
  <c r="AJ161" i="65" s="1"/>
  <c r="AI164" i="65"/>
  <c r="AH164" i="65"/>
  <c r="AH161" i="65" s="1"/>
  <c r="AG164" i="65"/>
  <c r="AG161" i="65" s="1"/>
  <c r="AS163" i="65"/>
  <c r="AS162" i="65"/>
  <c r="AQ161" i="65"/>
  <c r="AM161" i="65"/>
  <c r="AI161" i="65"/>
  <c r="E13" i="65"/>
  <c r="AH44" i="65"/>
  <c r="AH43" i="65"/>
  <c r="AG43" i="65"/>
  <c r="W134" i="65"/>
  <c r="W135" i="65" s="1"/>
  <c r="AR133" i="65"/>
  <c r="AQ133" i="65"/>
  <c r="AP133" i="65"/>
  <c r="AO133" i="65"/>
  <c r="AO127" i="65" s="1"/>
  <c r="AN133" i="65"/>
  <c r="AM133" i="65"/>
  <c r="AL133" i="65"/>
  <c r="AK133" i="65"/>
  <c r="AK127" i="65" s="1"/>
  <c r="AJ133" i="65"/>
  <c r="AI133" i="65"/>
  <c r="AH133" i="65"/>
  <c r="AG133" i="65"/>
  <c r="AG127" i="65" s="1"/>
  <c r="AS132" i="65"/>
  <c r="AS131" i="65"/>
  <c r="AR130" i="65"/>
  <c r="AR127" i="65" s="1"/>
  <c r="AQ130" i="65"/>
  <c r="AQ127" i="65" s="1"/>
  <c r="AP130" i="65"/>
  <c r="AO130" i="65"/>
  <c r="AN130" i="65"/>
  <c r="AN127" i="65" s="1"/>
  <c r="AM130" i="65"/>
  <c r="AM127" i="65" s="1"/>
  <c r="AL130" i="65"/>
  <c r="AK130" i="65"/>
  <c r="AJ130" i="65"/>
  <c r="AJ127" i="65" s="1"/>
  <c r="AI130" i="65"/>
  <c r="AI127" i="65" s="1"/>
  <c r="AH130" i="65"/>
  <c r="AG130" i="65"/>
  <c r="AS129" i="65"/>
  <c r="AS128" i="65"/>
  <c r="AP127" i="65"/>
  <c r="AL127" i="65"/>
  <c r="AH127" i="65"/>
  <c r="U127" i="65"/>
  <c r="AR125" i="65"/>
  <c r="AQ125" i="65"/>
  <c r="AP125" i="65"/>
  <c r="AP122" i="65" s="1"/>
  <c r="AO125" i="65"/>
  <c r="AN125" i="65"/>
  <c r="AM125" i="65"/>
  <c r="AL125" i="65"/>
  <c r="AK125" i="65"/>
  <c r="AJ125" i="65"/>
  <c r="AI125" i="65"/>
  <c r="AH125" i="65"/>
  <c r="AH122" i="65" s="1"/>
  <c r="AG125" i="65"/>
  <c r="AS125" i="65" s="1"/>
  <c r="AR124" i="65"/>
  <c r="AR122" i="65" s="1"/>
  <c r="AQ124" i="65"/>
  <c r="AQ122" i="65" s="1"/>
  <c r="AP124" i="65"/>
  <c r="AO124" i="65"/>
  <c r="AN124" i="65"/>
  <c r="AN122" i="65" s="1"/>
  <c r="AM124" i="65"/>
  <c r="AM122" i="65" s="1"/>
  <c r="AL124" i="65"/>
  <c r="AK124" i="65"/>
  <c r="AJ124" i="65"/>
  <c r="AJ122" i="65" s="1"/>
  <c r="AI124" i="65"/>
  <c r="AI122" i="65" s="1"/>
  <c r="AH124" i="65"/>
  <c r="AG124" i="65"/>
  <c r="AS123" i="65"/>
  <c r="AO122" i="65"/>
  <c r="AL122" i="65"/>
  <c r="AK122" i="65"/>
  <c r="AG122" i="65"/>
  <c r="U122" i="65"/>
  <c r="AR121" i="65"/>
  <c r="AQ121" i="65"/>
  <c r="AQ119" i="65" s="1"/>
  <c r="AP121" i="65"/>
  <c r="AO121" i="65"/>
  <c r="AN121" i="65"/>
  <c r="AM121" i="65"/>
  <c r="AM119" i="65" s="1"/>
  <c r="AL121" i="65"/>
  <c r="AK121" i="65"/>
  <c r="AJ121" i="65"/>
  <c r="AI121" i="65"/>
  <c r="AI119" i="65" s="1"/>
  <c r="AH121" i="65"/>
  <c r="AG121" i="65"/>
  <c r="AS121" i="65" s="1"/>
  <c r="AR120" i="65"/>
  <c r="AR119" i="65" s="1"/>
  <c r="AQ120" i="65"/>
  <c r="AP120" i="65"/>
  <c r="AO120" i="65"/>
  <c r="AN120" i="65"/>
  <c r="AN119" i="65" s="1"/>
  <c r="AM120" i="65"/>
  <c r="AL120" i="65"/>
  <c r="AK120" i="65"/>
  <c r="AJ120" i="65"/>
  <c r="AJ119" i="65" s="1"/>
  <c r="AS119" i="65" s="1"/>
  <c r="AI120" i="65"/>
  <c r="AH120" i="65"/>
  <c r="AG120" i="65"/>
  <c r="AP119" i="65"/>
  <c r="AO119" i="65"/>
  <c r="AO116" i="65" s="1"/>
  <c r="AL119" i="65"/>
  <c r="AK119" i="65"/>
  <c r="AH119" i="65"/>
  <c r="AG119" i="65"/>
  <c r="AG116" i="65" s="1"/>
  <c r="AS116" i="65" s="1"/>
  <c r="U119" i="65"/>
  <c r="AR118" i="65"/>
  <c r="AR116" i="65" s="1"/>
  <c r="AQ118" i="65"/>
  <c r="AQ116" i="65" s="1"/>
  <c r="AP118" i="65"/>
  <c r="AO118" i="65"/>
  <c r="AN118" i="65"/>
  <c r="AN116" i="65" s="1"/>
  <c r="AM118" i="65"/>
  <c r="AM116" i="65" s="1"/>
  <c r="AL118" i="65"/>
  <c r="AK118" i="65"/>
  <c r="AJ118" i="65"/>
  <c r="AJ116" i="65" s="1"/>
  <c r="AI118" i="65"/>
  <c r="AI116" i="65" s="1"/>
  <c r="AH118" i="65"/>
  <c r="AG118" i="65"/>
  <c r="AS117" i="65"/>
  <c r="AP116" i="65"/>
  <c r="AL116" i="65"/>
  <c r="AK116" i="65"/>
  <c r="AH116" i="65"/>
  <c r="U116" i="65"/>
  <c r="AR115" i="65"/>
  <c r="AQ115" i="65"/>
  <c r="AQ113" i="65" s="1"/>
  <c r="AP115" i="65"/>
  <c r="AO115" i="65"/>
  <c r="AN115" i="65"/>
  <c r="AM115" i="65"/>
  <c r="AM113" i="65" s="1"/>
  <c r="AL115" i="65"/>
  <c r="AK115" i="65"/>
  <c r="AJ115" i="65"/>
  <c r="AI115" i="65"/>
  <c r="AI113" i="65" s="1"/>
  <c r="AH115" i="65"/>
  <c r="AG115" i="65"/>
  <c r="AR114" i="65"/>
  <c r="AR113" i="65" s="1"/>
  <c r="AQ114" i="65"/>
  <c r="AP114" i="65"/>
  <c r="AO114" i="65"/>
  <c r="AO113" i="65" s="1"/>
  <c r="AO110" i="65" s="1"/>
  <c r="AO105" i="65" s="1"/>
  <c r="AN114" i="65"/>
  <c r="AN113" i="65" s="1"/>
  <c r="AM114" i="65"/>
  <c r="AL114" i="65"/>
  <c r="AK114" i="65"/>
  <c r="AJ114" i="65"/>
  <c r="AJ113" i="65" s="1"/>
  <c r="AI114" i="65"/>
  <c r="AH114" i="65"/>
  <c r="AG114" i="65"/>
  <c r="AG113" i="65" s="1"/>
  <c r="AP113" i="65"/>
  <c r="AL113" i="65"/>
  <c r="AK113" i="65"/>
  <c r="AK110" i="65" s="1"/>
  <c r="AK105" i="65" s="1"/>
  <c r="AH113" i="65"/>
  <c r="U113" i="65"/>
  <c r="AR112" i="65"/>
  <c r="AR110" i="65" s="1"/>
  <c r="AR105" i="65" s="1"/>
  <c r="AQ112" i="65"/>
  <c r="AP112" i="65"/>
  <c r="AO112" i="65"/>
  <c r="AN112" i="65"/>
  <c r="AN110" i="65" s="1"/>
  <c r="AM112" i="65"/>
  <c r="AL112" i="65"/>
  <c r="AK112" i="65"/>
  <c r="AJ112" i="65"/>
  <c r="AJ110" i="65" s="1"/>
  <c r="AI112" i="65"/>
  <c r="AH112" i="65"/>
  <c r="AG112" i="65"/>
  <c r="AS111" i="65"/>
  <c r="AP110" i="65"/>
  <c r="AL110" i="65"/>
  <c r="AH110" i="65"/>
  <c r="U110" i="65"/>
  <c r="AR109" i="65"/>
  <c r="AQ109" i="65"/>
  <c r="AP109" i="65"/>
  <c r="AO109" i="65"/>
  <c r="AN109" i="65"/>
  <c r="AM109" i="65"/>
  <c r="AM106" i="65" s="1"/>
  <c r="AL109" i="65"/>
  <c r="AK109" i="65"/>
  <c r="AJ109" i="65"/>
  <c r="AI109" i="65"/>
  <c r="AI106" i="65" s="1"/>
  <c r="AH109" i="65"/>
  <c r="AG109" i="65"/>
  <c r="AR108" i="65"/>
  <c r="AR106" i="65" s="1"/>
  <c r="AQ108" i="65"/>
  <c r="AP108" i="65"/>
  <c r="AO108" i="65"/>
  <c r="AO106" i="65" s="1"/>
  <c r="AN108" i="65"/>
  <c r="AN106" i="65" s="1"/>
  <c r="AM108" i="65"/>
  <c r="AL108" i="65"/>
  <c r="AK108" i="65"/>
  <c r="AK106" i="65" s="1"/>
  <c r="AJ108" i="65"/>
  <c r="AJ106" i="65" s="1"/>
  <c r="AJ105" i="65" s="1"/>
  <c r="AI108" i="65"/>
  <c r="AH108" i="65"/>
  <c r="AG108" i="65"/>
  <c r="AG106" i="65" s="1"/>
  <c r="AS107" i="65"/>
  <c r="AQ106" i="65"/>
  <c r="AP106" i="65"/>
  <c r="AL106" i="65"/>
  <c r="AH106" i="65"/>
  <c r="U106" i="65"/>
  <c r="U105" i="65"/>
  <c r="AR104" i="65"/>
  <c r="AQ104" i="65"/>
  <c r="AP104" i="65"/>
  <c r="AP102" i="65" s="1"/>
  <c r="AO104" i="65"/>
  <c r="AN104" i="65"/>
  <c r="AM104" i="65"/>
  <c r="AL104" i="65"/>
  <c r="AL102" i="65" s="1"/>
  <c r="AK104" i="65"/>
  <c r="AJ104" i="65"/>
  <c r="AI104" i="65"/>
  <c r="AH104" i="65"/>
  <c r="AH102" i="65" s="1"/>
  <c r="AG104" i="65"/>
  <c r="AR103" i="65"/>
  <c r="AQ103" i="65"/>
  <c r="AQ102" i="65" s="1"/>
  <c r="AP103" i="65"/>
  <c r="AO103" i="65"/>
  <c r="AN103" i="65"/>
  <c r="AN102" i="65" s="1"/>
  <c r="AM103" i="65"/>
  <c r="AM102" i="65" s="1"/>
  <c r="AM98" i="65" s="1"/>
  <c r="AM95" i="65" s="1"/>
  <c r="AL103" i="65"/>
  <c r="AK103" i="65"/>
  <c r="AJ103" i="65"/>
  <c r="AI103" i="65"/>
  <c r="AI102" i="65" s="1"/>
  <c r="AH103" i="65"/>
  <c r="AG103" i="65"/>
  <c r="AR102" i="65"/>
  <c r="AO102" i="65"/>
  <c r="AK102" i="65"/>
  <c r="AJ102" i="65"/>
  <c r="AG102" i="65"/>
  <c r="AS102" i="65" s="1"/>
  <c r="U102" i="65"/>
  <c r="AR101" i="65"/>
  <c r="AQ101" i="65"/>
  <c r="AP101" i="65"/>
  <c r="AP99" i="65" s="1"/>
  <c r="AO101" i="65"/>
  <c r="AN101" i="65"/>
  <c r="AM101" i="65"/>
  <c r="AL101" i="65"/>
  <c r="AL99" i="65" s="1"/>
  <c r="AK101" i="65"/>
  <c r="AJ101" i="65"/>
  <c r="AI101" i="65"/>
  <c r="AH101" i="65"/>
  <c r="AH99" i="65" s="1"/>
  <c r="AG101" i="65"/>
  <c r="AR100" i="65"/>
  <c r="AR99" i="65" s="1"/>
  <c r="AR98" i="65" s="1"/>
  <c r="AQ100" i="65"/>
  <c r="AQ99" i="65" s="1"/>
  <c r="AP100" i="65"/>
  <c r="AO100" i="65"/>
  <c r="AN100" i="65"/>
  <c r="AN99" i="65" s="1"/>
  <c r="AN98" i="65" s="1"/>
  <c r="AM100" i="65"/>
  <c r="AM99" i="65" s="1"/>
  <c r="AL100" i="65"/>
  <c r="AK100" i="65"/>
  <c r="AJ100" i="65"/>
  <c r="AI100" i="65"/>
  <c r="AI99" i="65" s="1"/>
  <c r="AH100" i="65"/>
  <c r="AG100" i="65"/>
  <c r="AO99" i="65"/>
  <c r="AK99" i="65"/>
  <c r="AJ99" i="65"/>
  <c r="AJ98" i="65" s="1"/>
  <c r="AG99" i="65"/>
  <c r="U99" i="65"/>
  <c r="U98" i="65" s="1"/>
  <c r="U95" i="65" s="1"/>
  <c r="AQ98" i="65"/>
  <c r="AQ95" i="65" s="1"/>
  <c r="AP98" i="65"/>
  <c r="AP95" i="65" s="1"/>
  <c r="AI98" i="65"/>
  <c r="AI95" i="65" s="1"/>
  <c r="AH98" i="65"/>
  <c r="AH95" i="65" s="1"/>
  <c r="AR97" i="65"/>
  <c r="AQ97" i="65"/>
  <c r="AP97" i="65"/>
  <c r="AO97" i="65"/>
  <c r="AN97" i="65"/>
  <c r="AM97" i="65"/>
  <c r="AL97" i="65"/>
  <c r="AK97" i="65"/>
  <c r="AJ97" i="65"/>
  <c r="AI97" i="65"/>
  <c r="AH97" i="65"/>
  <c r="AG97" i="65"/>
  <c r="AS97" i="65" s="1"/>
  <c r="AS96" i="65"/>
  <c r="AR94" i="65"/>
  <c r="AR92" i="65" s="1"/>
  <c r="AQ94" i="65"/>
  <c r="AP94" i="65"/>
  <c r="AO94" i="65"/>
  <c r="AN94" i="65"/>
  <c r="AN92" i="65" s="1"/>
  <c r="AM94" i="65"/>
  <c r="AL94" i="65"/>
  <c r="AK94" i="65"/>
  <c r="AJ94" i="65"/>
  <c r="AJ92" i="65" s="1"/>
  <c r="AI94" i="65"/>
  <c r="AH94" i="65"/>
  <c r="AG94" i="65"/>
  <c r="AS94" i="65" s="1"/>
  <c r="AR93" i="65"/>
  <c r="AQ93" i="65"/>
  <c r="AP93" i="65"/>
  <c r="AP92" i="65" s="1"/>
  <c r="AP89" i="65" s="1"/>
  <c r="AP88" i="65" s="1"/>
  <c r="AO93" i="65"/>
  <c r="AN93" i="65"/>
  <c r="AM93" i="65"/>
  <c r="AL93" i="65"/>
  <c r="AL92" i="65" s="1"/>
  <c r="AL89" i="65" s="1"/>
  <c r="AK93" i="65"/>
  <c r="AJ93" i="65"/>
  <c r="AI93" i="65"/>
  <c r="AH93" i="65"/>
  <c r="AG93" i="65"/>
  <c r="AQ92" i="65"/>
  <c r="AQ89" i="65" s="1"/>
  <c r="AQ88" i="65" s="1"/>
  <c r="AM92" i="65"/>
  <c r="AM89" i="65" s="1"/>
  <c r="AI92" i="65"/>
  <c r="AI89" i="65" s="1"/>
  <c r="AI88" i="65" s="1"/>
  <c r="AH92" i="65"/>
  <c r="AH89" i="65" s="1"/>
  <c r="U92" i="65"/>
  <c r="AR91" i="65"/>
  <c r="AR89" i="65" s="1"/>
  <c r="AQ91" i="65"/>
  <c r="AP91" i="65"/>
  <c r="AO91" i="65"/>
  <c r="AN91" i="65"/>
  <c r="AN89" i="65" s="1"/>
  <c r="AM91" i="65"/>
  <c r="AL91" i="65"/>
  <c r="AK91" i="65"/>
  <c r="AJ91" i="65"/>
  <c r="AJ89" i="65" s="1"/>
  <c r="AI91" i="65"/>
  <c r="AH91" i="65"/>
  <c r="AG91" i="65"/>
  <c r="AS90" i="65"/>
  <c r="U89" i="65"/>
  <c r="U88" i="65"/>
  <c r="U87" i="65" s="1"/>
  <c r="AS86" i="65"/>
  <c r="AR85" i="65"/>
  <c r="AQ85" i="65"/>
  <c r="AP85" i="65"/>
  <c r="AO85" i="65"/>
  <c r="AO83" i="65" s="1"/>
  <c r="AN85" i="65"/>
  <c r="AM85" i="65"/>
  <c r="AL85" i="65"/>
  <c r="AK85" i="65"/>
  <c r="AK83" i="65" s="1"/>
  <c r="AJ85" i="65"/>
  <c r="AI85" i="65"/>
  <c r="AH85" i="65"/>
  <c r="AG85" i="65"/>
  <c r="AG83" i="65" s="1"/>
  <c r="AR84" i="65"/>
  <c r="AQ84" i="65"/>
  <c r="AP84" i="65"/>
  <c r="AP83" i="65" s="1"/>
  <c r="AO84" i="65"/>
  <c r="AN84" i="65"/>
  <c r="AM84" i="65"/>
  <c r="AM83" i="65" s="1"/>
  <c r="AL84" i="65"/>
  <c r="AL83" i="65" s="1"/>
  <c r="AK84" i="65"/>
  <c r="AJ84" i="65"/>
  <c r="AI84" i="65"/>
  <c r="AI83" i="65" s="1"/>
  <c r="AH84" i="65"/>
  <c r="AH83" i="65" s="1"/>
  <c r="AG84" i="65"/>
  <c r="AR83" i="65"/>
  <c r="AQ83" i="65"/>
  <c r="AN83" i="65"/>
  <c r="AJ83" i="65"/>
  <c r="U83" i="65"/>
  <c r="AR82" i="65"/>
  <c r="AQ82" i="65"/>
  <c r="AP82" i="65"/>
  <c r="AO82" i="65"/>
  <c r="AO80" i="65" s="1"/>
  <c r="AN82" i="65"/>
  <c r="AM82" i="65"/>
  <c r="AL82" i="65"/>
  <c r="AK82" i="65"/>
  <c r="AK80" i="65" s="1"/>
  <c r="AJ82" i="65"/>
  <c r="AI82" i="65"/>
  <c r="AH82" i="65"/>
  <c r="AG82" i="65"/>
  <c r="AG80" i="65" s="1"/>
  <c r="AR81" i="65"/>
  <c r="AQ81" i="65"/>
  <c r="AP81" i="65"/>
  <c r="AP80" i="65" s="1"/>
  <c r="AO81" i="65"/>
  <c r="AN81" i="65"/>
  <c r="AM81" i="65"/>
  <c r="AM80" i="65" s="1"/>
  <c r="AL81" i="65"/>
  <c r="AL80" i="65" s="1"/>
  <c r="AK81" i="65"/>
  <c r="AJ81" i="65"/>
  <c r="AI81" i="65"/>
  <c r="AH81" i="65"/>
  <c r="AH80" i="65" s="1"/>
  <c r="AG81" i="65"/>
  <c r="AR80" i="65"/>
  <c r="AR75" i="65" s="1"/>
  <c r="AQ80" i="65"/>
  <c r="AN80" i="65"/>
  <c r="AJ80" i="65"/>
  <c r="AJ75" i="65" s="1"/>
  <c r="AI80" i="65"/>
  <c r="U80" i="65"/>
  <c r="AR79" i="65"/>
  <c r="AQ79" i="65"/>
  <c r="AP79" i="65"/>
  <c r="AO79" i="65"/>
  <c r="AN79" i="65"/>
  <c r="AM79" i="65"/>
  <c r="AL79" i="65"/>
  <c r="AK79" i="65"/>
  <c r="AJ79" i="65"/>
  <c r="AI79" i="65"/>
  <c r="AH79" i="65"/>
  <c r="AG79" i="65"/>
  <c r="AR78" i="65"/>
  <c r="AQ78" i="65"/>
  <c r="AQ75" i="65" s="1"/>
  <c r="AP78" i="65"/>
  <c r="AP75" i="65" s="1"/>
  <c r="AO78" i="65"/>
  <c r="AN78" i="65"/>
  <c r="AM78" i="65"/>
  <c r="AM75" i="65" s="1"/>
  <c r="AL78" i="65"/>
  <c r="AL75" i="65" s="1"/>
  <c r="AK78" i="65"/>
  <c r="AJ78" i="65"/>
  <c r="AI78" i="65"/>
  <c r="AH78" i="65"/>
  <c r="AH75" i="65" s="1"/>
  <c r="AG78" i="65"/>
  <c r="AS77" i="65"/>
  <c r="AS76" i="65"/>
  <c r="AO75" i="65"/>
  <c r="AK75" i="65"/>
  <c r="AG75" i="65"/>
  <c r="AR73" i="65"/>
  <c r="AR71" i="65" s="1"/>
  <c r="AQ73" i="65"/>
  <c r="AP73" i="65"/>
  <c r="AO73" i="65"/>
  <c r="AN73" i="65"/>
  <c r="AM73" i="65"/>
  <c r="AL73" i="65"/>
  <c r="AK73" i="65"/>
  <c r="AJ73" i="65"/>
  <c r="AJ71" i="65" s="1"/>
  <c r="AI73" i="65"/>
  <c r="AH73" i="65"/>
  <c r="AG73" i="65"/>
  <c r="AS73" i="65" s="1"/>
  <c r="AR72" i="65"/>
  <c r="AQ72" i="65"/>
  <c r="AP72" i="65"/>
  <c r="AO72" i="65"/>
  <c r="AO71" i="65" s="1"/>
  <c r="AN72" i="65"/>
  <c r="AM72" i="65"/>
  <c r="AM71" i="65" s="1"/>
  <c r="AL72" i="65"/>
  <c r="AL71" i="65" s="1"/>
  <c r="AK72" i="65"/>
  <c r="AK71" i="65" s="1"/>
  <c r="AJ72" i="65"/>
  <c r="AI72" i="65"/>
  <c r="AH72" i="65"/>
  <c r="AH71" i="65" s="1"/>
  <c r="AG72" i="65"/>
  <c r="AG71" i="65" s="1"/>
  <c r="AQ71" i="65"/>
  <c r="AP71" i="65"/>
  <c r="AN71" i="65"/>
  <c r="AI71" i="65"/>
  <c r="U71" i="65"/>
  <c r="AR70" i="65"/>
  <c r="AR68" i="65" s="1"/>
  <c r="AR63" i="65" s="1"/>
  <c r="AQ70" i="65"/>
  <c r="AP70" i="65"/>
  <c r="AO70" i="65"/>
  <c r="AN70" i="65"/>
  <c r="AM70" i="65"/>
  <c r="AL70" i="65"/>
  <c r="AK70" i="65"/>
  <c r="AJ70" i="65"/>
  <c r="AJ68" i="65" s="1"/>
  <c r="AI70" i="65"/>
  <c r="AH70" i="65"/>
  <c r="AG70" i="65"/>
  <c r="AS70" i="65" s="1"/>
  <c r="AR69" i="65"/>
  <c r="AQ69" i="65"/>
  <c r="AP69" i="65"/>
  <c r="AO69" i="65"/>
  <c r="AO68" i="65" s="1"/>
  <c r="AN69" i="65"/>
  <c r="AM69" i="65"/>
  <c r="AM68" i="65" s="1"/>
  <c r="AL69" i="65"/>
  <c r="AL68" i="65" s="1"/>
  <c r="AL63" i="65" s="1"/>
  <c r="AK69" i="65"/>
  <c r="AK68" i="65" s="1"/>
  <c r="AJ69" i="65"/>
  <c r="AI69" i="65"/>
  <c r="AH69" i="65"/>
  <c r="AH68" i="65" s="1"/>
  <c r="AH63" i="65" s="1"/>
  <c r="AG69" i="65"/>
  <c r="AG68" i="65" s="1"/>
  <c r="AQ68" i="65"/>
  <c r="AP68" i="65"/>
  <c r="AN68" i="65"/>
  <c r="AI68" i="65"/>
  <c r="U68" i="65"/>
  <c r="U63" i="65" s="1"/>
  <c r="U51" i="65" s="1"/>
  <c r="U74" i="65" s="1"/>
  <c r="AR67" i="65"/>
  <c r="AQ67" i="65"/>
  <c r="AP67" i="65"/>
  <c r="AO67" i="65"/>
  <c r="AN67" i="65"/>
  <c r="AN63" i="65" s="1"/>
  <c r="AM67" i="65"/>
  <c r="AL67" i="65"/>
  <c r="AK67" i="65"/>
  <c r="AJ67" i="65"/>
  <c r="AI67" i="65"/>
  <c r="AH67" i="65"/>
  <c r="AG67" i="65"/>
  <c r="AS67" i="65" s="1"/>
  <c r="AR66" i="65"/>
  <c r="AQ66" i="65"/>
  <c r="AQ63" i="65" s="1"/>
  <c r="AP66" i="65"/>
  <c r="AP63" i="65" s="1"/>
  <c r="AO66" i="65"/>
  <c r="AO63" i="65" s="1"/>
  <c r="AO51" i="65" s="1"/>
  <c r="AN66" i="65"/>
  <c r="AM66" i="65"/>
  <c r="AL66" i="65"/>
  <c r="AK66" i="65"/>
  <c r="AK63" i="65" s="1"/>
  <c r="AJ66" i="65"/>
  <c r="AI66" i="65"/>
  <c r="AH66" i="65"/>
  <c r="AG66" i="65"/>
  <c r="AS66" i="65" s="1"/>
  <c r="AS65" i="65"/>
  <c r="AS64" i="65"/>
  <c r="AG63" i="65"/>
  <c r="AR62" i="65"/>
  <c r="AQ62" i="65"/>
  <c r="AP62" i="65"/>
  <c r="AP60" i="65" s="1"/>
  <c r="AO62" i="65"/>
  <c r="AN62" i="65"/>
  <c r="AM62" i="65"/>
  <c r="AL62" i="65"/>
  <c r="AK62" i="65"/>
  <c r="AJ62" i="65"/>
  <c r="AI62" i="65"/>
  <c r="AH62" i="65"/>
  <c r="AH60" i="65" s="1"/>
  <c r="AG62" i="65"/>
  <c r="AR61" i="65"/>
  <c r="AQ61" i="65"/>
  <c r="AQ60" i="65" s="1"/>
  <c r="AP61" i="65"/>
  <c r="AO61" i="65"/>
  <c r="AN61" i="65"/>
  <c r="AM61" i="65"/>
  <c r="AM60" i="65" s="1"/>
  <c r="AL61" i="65"/>
  <c r="AK61" i="65"/>
  <c r="AK60" i="65" s="1"/>
  <c r="AJ61" i="65"/>
  <c r="AJ60" i="65" s="1"/>
  <c r="AI61" i="65"/>
  <c r="AI60" i="65" s="1"/>
  <c r="AH61" i="65"/>
  <c r="AG61" i="65"/>
  <c r="AS61" i="65" s="1"/>
  <c r="AR60" i="65"/>
  <c r="AO60" i="65"/>
  <c r="AN60" i="65"/>
  <c r="AL60" i="65"/>
  <c r="AG60" i="65"/>
  <c r="AS60" i="65" s="1"/>
  <c r="U60" i="65"/>
  <c r="AR59" i="65"/>
  <c r="AQ59" i="65"/>
  <c r="AP59" i="65"/>
  <c r="AP57" i="65" s="1"/>
  <c r="AO59" i="65"/>
  <c r="AN59" i="65"/>
  <c r="AM59" i="65"/>
  <c r="AL59" i="65"/>
  <c r="AK59" i="65"/>
  <c r="AJ59" i="65"/>
  <c r="AI59" i="65"/>
  <c r="AH59" i="65"/>
  <c r="AH57" i="65" s="1"/>
  <c r="AG59" i="65"/>
  <c r="AR58" i="65"/>
  <c r="AQ58" i="65"/>
  <c r="AQ57" i="65" s="1"/>
  <c r="AP58" i="65"/>
  <c r="AO58" i="65"/>
  <c r="AN58" i="65"/>
  <c r="AM58" i="65"/>
  <c r="AM57" i="65" s="1"/>
  <c r="AL58" i="65"/>
  <c r="AK58" i="65"/>
  <c r="AK57" i="65" s="1"/>
  <c r="AJ58" i="65"/>
  <c r="AJ57" i="65" s="1"/>
  <c r="AI58" i="65"/>
  <c r="AI57" i="65" s="1"/>
  <c r="AH58" i="65"/>
  <c r="AG58" i="65"/>
  <c r="AS58" i="65" s="1"/>
  <c r="AR57" i="65"/>
  <c r="AO57" i="65"/>
  <c r="AN57" i="65"/>
  <c r="AL57" i="65"/>
  <c r="AG57" i="65"/>
  <c r="AG52" i="65" s="1"/>
  <c r="U57" i="65"/>
  <c r="AR56" i="65"/>
  <c r="AQ56" i="65"/>
  <c r="AP56" i="65"/>
  <c r="AO56" i="65"/>
  <c r="AN56" i="65"/>
  <c r="AM56" i="65"/>
  <c r="AL56" i="65"/>
  <c r="AL52" i="65" s="1"/>
  <c r="AL51" i="65" s="1"/>
  <c r="AK56" i="65"/>
  <c r="AJ56" i="65"/>
  <c r="AI56" i="65"/>
  <c r="AH56" i="65"/>
  <c r="AG56" i="65"/>
  <c r="AR55" i="65"/>
  <c r="AR52" i="65" s="1"/>
  <c r="AR51" i="65" s="1"/>
  <c r="AQ55" i="65"/>
  <c r="AQ52" i="65" s="1"/>
  <c r="AQ51" i="65" s="1"/>
  <c r="AP55" i="65"/>
  <c r="AO55" i="65"/>
  <c r="AO52" i="65" s="1"/>
  <c r="AN55" i="65"/>
  <c r="AM55" i="65"/>
  <c r="AM52" i="65" s="1"/>
  <c r="AL55" i="65"/>
  <c r="AK55" i="65"/>
  <c r="AJ55" i="65"/>
  <c r="AI55" i="65"/>
  <c r="AH55" i="65"/>
  <c r="AG55" i="65"/>
  <c r="AS55" i="65" s="1"/>
  <c r="AS54" i="65"/>
  <c r="AS53" i="65"/>
  <c r="AN52" i="65"/>
  <c r="AN51" i="65" s="1"/>
  <c r="AI52" i="65"/>
  <c r="U52" i="65"/>
  <c r="AR50" i="65"/>
  <c r="AR48" i="65" s="1"/>
  <c r="AQ50" i="65"/>
  <c r="AP50" i="65"/>
  <c r="AO50" i="65"/>
  <c r="AN50" i="65"/>
  <c r="AN48" i="65" s="1"/>
  <c r="AM50" i="65"/>
  <c r="AL50" i="65"/>
  <c r="AK50" i="65"/>
  <c r="AJ50" i="65"/>
  <c r="AJ48" i="65" s="1"/>
  <c r="AI50" i="65"/>
  <c r="AH50" i="65"/>
  <c r="AG50" i="65"/>
  <c r="AS50" i="65" s="1"/>
  <c r="AR49" i="65"/>
  <c r="AQ49" i="65"/>
  <c r="AP49" i="65"/>
  <c r="AO49" i="65"/>
  <c r="AO48" i="65" s="1"/>
  <c r="AN49" i="65"/>
  <c r="AM49" i="65"/>
  <c r="AL49" i="65"/>
  <c r="AK49" i="65"/>
  <c r="AK48" i="65" s="1"/>
  <c r="AJ49" i="65"/>
  <c r="AI49" i="65"/>
  <c r="AH49" i="65"/>
  <c r="AG49" i="65"/>
  <c r="AG48" i="65" s="1"/>
  <c r="AS48" i="65" s="1"/>
  <c r="AQ48" i="65"/>
  <c r="AP48" i="65"/>
  <c r="AM48" i="65"/>
  <c r="AL48" i="65"/>
  <c r="AI48" i="65"/>
  <c r="AH48" i="65"/>
  <c r="U48" i="65"/>
  <c r="AR47" i="65"/>
  <c r="AR45" i="65" s="1"/>
  <c r="AR40" i="65" s="1"/>
  <c r="AQ47" i="65"/>
  <c r="AP47" i="65"/>
  <c r="AO47" i="65"/>
  <c r="AN47" i="65"/>
  <c r="AN45" i="65" s="1"/>
  <c r="AN40" i="65" s="1"/>
  <c r="AM47" i="65"/>
  <c r="AL47" i="65"/>
  <c r="AK47" i="65"/>
  <c r="AJ47" i="65"/>
  <c r="AJ45" i="65" s="1"/>
  <c r="AJ40" i="65" s="1"/>
  <c r="AI47" i="65"/>
  <c r="AH47" i="65"/>
  <c r="AG47" i="65"/>
  <c r="AS47" i="65" s="1"/>
  <c r="AR46" i="65"/>
  <c r="AQ46" i="65"/>
  <c r="AP46" i="65"/>
  <c r="AO46" i="65"/>
  <c r="AO45" i="65" s="1"/>
  <c r="AN46" i="65"/>
  <c r="AM46" i="65"/>
  <c r="AL46" i="65"/>
  <c r="AK46" i="65"/>
  <c r="AK45" i="65" s="1"/>
  <c r="AJ46" i="65"/>
  <c r="AI46" i="65"/>
  <c r="AH46" i="65"/>
  <c r="AG46" i="65"/>
  <c r="AG45" i="65" s="1"/>
  <c r="AQ45" i="65"/>
  <c r="AP45" i="65"/>
  <c r="AM45" i="65"/>
  <c r="AL45" i="65"/>
  <c r="AI45" i="65"/>
  <c r="AH45" i="65"/>
  <c r="U45" i="65"/>
  <c r="AR44" i="65"/>
  <c r="AQ44" i="65"/>
  <c r="AP44" i="65"/>
  <c r="AO44" i="65"/>
  <c r="AN44" i="65"/>
  <c r="AM44" i="65"/>
  <c r="AL44" i="65"/>
  <c r="AK44" i="65"/>
  <c r="AJ44" i="65"/>
  <c r="AI44" i="65"/>
  <c r="AG44" i="65"/>
  <c r="AS44" i="65" s="1"/>
  <c r="AR43" i="65"/>
  <c r="AQ43" i="65"/>
  <c r="AQ40" i="65" s="1"/>
  <c r="AP43" i="65"/>
  <c r="AP40" i="65" s="1"/>
  <c r="AO43" i="65"/>
  <c r="AN43" i="65"/>
  <c r="AM43" i="65"/>
  <c r="AM40" i="65" s="1"/>
  <c r="AL43" i="65"/>
  <c r="AL40" i="65" s="1"/>
  <c r="AK43" i="65"/>
  <c r="AJ43" i="65"/>
  <c r="AI43" i="65"/>
  <c r="AI40" i="65" s="1"/>
  <c r="AH40" i="65"/>
  <c r="AS42" i="65"/>
  <c r="AS41" i="65"/>
  <c r="AG497" i="64"/>
  <c r="AG498" i="64"/>
  <c r="AD406" i="64"/>
  <c r="AS313" i="64"/>
  <c r="AS312" i="64"/>
  <c r="AS311" i="64"/>
  <c r="AS310" i="64"/>
  <c r="AS309" i="64"/>
  <c r="AS308" i="64"/>
  <c r="AS307" i="64"/>
  <c r="AS306" i="64"/>
  <c r="AS305" i="64"/>
  <c r="AS304" i="64"/>
  <c r="AS303" i="64"/>
  <c r="AS302" i="64"/>
  <c r="AS301" i="64"/>
  <c r="AS300" i="64"/>
  <c r="AS299" i="64"/>
  <c r="AS298" i="64"/>
  <c r="AS297" i="64"/>
  <c r="AS296" i="64"/>
  <c r="AS295" i="64"/>
  <c r="AS294" i="64"/>
  <c r="AS293" i="64"/>
  <c r="AS292" i="64"/>
  <c r="AS291" i="64"/>
  <c r="AS290" i="64"/>
  <c r="AS289" i="64"/>
  <c r="AS288" i="64"/>
  <c r="AS287" i="64"/>
  <c r="AS286" i="64"/>
  <c r="AS285" i="64"/>
  <c r="AS284" i="64"/>
  <c r="AS283" i="64"/>
  <c r="AS282" i="64"/>
  <c r="AI286" i="64"/>
  <c r="AH286" i="64"/>
  <c r="AG285" i="64"/>
  <c r="W376" i="64"/>
  <c r="W377" i="64" s="1"/>
  <c r="AR375" i="64"/>
  <c r="AQ375" i="64"/>
  <c r="AP375" i="64"/>
  <c r="AO375" i="64"/>
  <c r="AO369" i="64" s="1"/>
  <c r="AN375" i="64"/>
  <c r="AM375" i="64"/>
  <c r="AL375" i="64"/>
  <c r="AK375" i="64"/>
  <c r="AK369" i="64" s="1"/>
  <c r="AJ375" i="64"/>
  <c r="AI375" i="64"/>
  <c r="AH375" i="64"/>
  <c r="AG375" i="64"/>
  <c r="AG369" i="64" s="1"/>
  <c r="AS374" i="64"/>
  <c r="AS373" i="64"/>
  <c r="AR372" i="64"/>
  <c r="AR369" i="64" s="1"/>
  <c r="AQ372" i="64"/>
  <c r="AQ369" i="64" s="1"/>
  <c r="AP372" i="64"/>
  <c r="AO372" i="64"/>
  <c r="AN372" i="64"/>
  <c r="AN369" i="64" s="1"/>
  <c r="AM372" i="64"/>
  <c r="AM369" i="64" s="1"/>
  <c r="AL372" i="64"/>
  <c r="AK372" i="64"/>
  <c r="AJ372" i="64"/>
  <c r="AJ369" i="64" s="1"/>
  <c r="AI372" i="64"/>
  <c r="AI369" i="64" s="1"/>
  <c r="AH372" i="64"/>
  <c r="AG372" i="64"/>
  <c r="AS371" i="64"/>
  <c r="AS370" i="64"/>
  <c r="AP369" i="64"/>
  <c r="AL369" i="64"/>
  <c r="AH369" i="64"/>
  <c r="U369" i="64"/>
  <c r="AR367" i="64"/>
  <c r="AQ367" i="64"/>
  <c r="AP367" i="64"/>
  <c r="AO367" i="64"/>
  <c r="AN367" i="64"/>
  <c r="AM367" i="64"/>
  <c r="AL367" i="64"/>
  <c r="AK367" i="64"/>
  <c r="AJ367" i="64"/>
  <c r="AI367" i="64"/>
  <c r="AH367" i="64"/>
  <c r="AG367" i="64"/>
  <c r="AS367" i="64" s="1"/>
  <c r="AR366" i="64"/>
  <c r="AR364" i="64" s="1"/>
  <c r="AQ366" i="64"/>
  <c r="AQ364" i="64" s="1"/>
  <c r="AP366" i="64"/>
  <c r="AO366" i="64"/>
  <c r="AN366" i="64"/>
  <c r="AN364" i="64" s="1"/>
  <c r="AM366" i="64"/>
  <c r="AM364" i="64" s="1"/>
  <c r="AL366" i="64"/>
  <c r="AK366" i="64"/>
  <c r="AJ366" i="64"/>
  <c r="AJ364" i="64" s="1"/>
  <c r="AI366" i="64"/>
  <c r="AI364" i="64" s="1"/>
  <c r="AH366" i="64"/>
  <c r="AG366" i="64"/>
  <c r="AS365" i="64"/>
  <c r="AP364" i="64"/>
  <c r="AO364" i="64"/>
  <c r="AL364" i="64"/>
  <c r="AK364" i="64"/>
  <c r="AH364" i="64"/>
  <c r="AG364" i="64"/>
  <c r="AS364" i="64" s="1"/>
  <c r="U364" i="64"/>
  <c r="AR363" i="64"/>
  <c r="AQ363" i="64"/>
  <c r="AP363" i="64"/>
  <c r="AO363" i="64"/>
  <c r="AN363" i="64"/>
  <c r="AM363" i="64"/>
  <c r="AL363" i="64"/>
  <c r="AK363" i="64"/>
  <c r="AJ363" i="64"/>
  <c r="AI363" i="64"/>
  <c r="AI361" i="64" s="1"/>
  <c r="AH363" i="64"/>
  <c r="AG363" i="64"/>
  <c r="AS363" i="64" s="1"/>
  <c r="AR362" i="64"/>
  <c r="AR361" i="64" s="1"/>
  <c r="AQ362" i="64"/>
  <c r="AQ361" i="64" s="1"/>
  <c r="AP362" i="64"/>
  <c r="AO362" i="64"/>
  <c r="AN362" i="64"/>
  <c r="AN361" i="64" s="1"/>
  <c r="AM362" i="64"/>
  <c r="AM361" i="64" s="1"/>
  <c r="AL362" i="64"/>
  <c r="AK362" i="64"/>
  <c r="AJ362" i="64"/>
  <c r="AJ361" i="64" s="1"/>
  <c r="AI362" i="64"/>
  <c r="AH362" i="64"/>
  <c r="AG362" i="64"/>
  <c r="AS362" i="64" s="1"/>
  <c r="AP361" i="64"/>
  <c r="AO361" i="64"/>
  <c r="AO358" i="64" s="1"/>
  <c r="AL361" i="64"/>
  <c r="AK361" i="64"/>
  <c r="AH361" i="64"/>
  <c r="AG361" i="64"/>
  <c r="U361" i="64"/>
  <c r="AR360" i="64"/>
  <c r="AR358" i="64" s="1"/>
  <c r="AQ360" i="64"/>
  <c r="AP360" i="64"/>
  <c r="AO360" i="64"/>
  <c r="AN360" i="64"/>
  <c r="AN358" i="64" s="1"/>
  <c r="AM360" i="64"/>
  <c r="AL360" i="64"/>
  <c r="AK360" i="64"/>
  <c r="AJ360" i="64"/>
  <c r="AJ358" i="64" s="1"/>
  <c r="AI360" i="64"/>
  <c r="AI358" i="64" s="1"/>
  <c r="AH360" i="64"/>
  <c r="AG360" i="64"/>
  <c r="AS359" i="64"/>
  <c r="AP358" i="64"/>
  <c r="AL358" i="64"/>
  <c r="AK358" i="64"/>
  <c r="AH358" i="64"/>
  <c r="U358" i="64"/>
  <c r="AR357" i="64"/>
  <c r="AQ357" i="64"/>
  <c r="AQ355" i="64" s="1"/>
  <c r="AP357" i="64"/>
  <c r="AO357" i="64"/>
  <c r="AN357" i="64"/>
  <c r="AM357" i="64"/>
  <c r="AM355" i="64" s="1"/>
  <c r="AL357" i="64"/>
  <c r="AK357" i="64"/>
  <c r="AJ357" i="64"/>
  <c r="AI357" i="64"/>
  <c r="AI355" i="64" s="1"/>
  <c r="AH357" i="64"/>
  <c r="AG357" i="64"/>
  <c r="AR356" i="64"/>
  <c r="AQ356" i="64"/>
  <c r="AP356" i="64"/>
  <c r="AO356" i="64"/>
  <c r="AO355" i="64" s="1"/>
  <c r="AO352" i="64" s="1"/>
  <c r="AO347" i="64" s="1"/>
  <c r="AN356" i="64"/>
  <c r="AM356" i="64"/>
  <c r="AL356" i="64"/>
  <c r="AK356" i="64"/>
  <c r="AJ356" i="64"/>
  <c r="AI356" i="64"/>
  <c r="AH356" i="64"/>
  <c r="AG356" i="64"/>
  <c r="AG355" i="64" s="1"/>
  <c r="AP355" i="64"/>
  <c r="AL355" i="64"/>
  <c r="AL352" i="64" s="1"/>
  <c r="AK355" i="64"/>
  <c r="AK352" i="64" s="1"/>
  <c r="AK347" i="64" s="1"/>
  <c r="AH355" i="64"/>
  <c r="U355" i="64"/>
  <c r="AR354" i="64"/>
  <c r="AQ354" i="64"/>
  <c r="AP354" i="64"/>
  <c r="AO354" i="64"/>
  <c r="AN354" i="64"/>
  <c r="AM354" i="64"/>
  <c r="AL354" i="64"/>
  <c r="AK354" i="64"/>
  <c r="AJ354" i="64"/>
  <c r="AI354" i="64"/>
  <c r="AH354" i="64"/>
  <c r="AG354" i="64"/>
  <c r="AS353" i="64"/>
  <c r="AP352" i="64"/>
  <c r="AH352" i="64"/>
  <c r="AG352" i="64"/>
  <c r="U352" i="64"/>
  <c r="AR351" i="64"/>
  <c r="AQ351" i="64"/>
  <c r="AP351" i="64"/>
  <c r="AO351" i="64"/>
  <c r="AN351" i="64"/>
  <c r="AM351" i="64"/>
  <c r="AM348" i="64" s="1"/>
  <c r="AL351" i="64"/>
  <c r="AK351" i="64"/>
  <c r="AJ351" i="64"/>
  <c r="AI351" i="64"/>
  <c r="AH351" i="64"/>
  <c r="AG351" i="64"/>
  <c r="AS351" i="64" s="1"/>
  <c r="AR350" i="64"/>
  <c r="AR348" i="64" s="1"/>
  <c r="AQ350" i="64"/>
  <c r="AP350" i="64"/>
  <c r="AO350" i="64"/>
  <c r="AO348" i="64" s="1"/>
  <c r="AN350" i="64"/>
  <c r="AN348" i="64" s="1"/>
  <c r="AM350" i="64"/>
  <c r="AL350" i="64"/>
  <c r="AK350" i="64"/>
  <c r="AK348" i="64" s="1"/>
  <c r="AJ350" i="64"/>
  <c r="AJ348" i="64" s="1"/>
  <c r="AI350" i="64"/>
  <c r="AH350" i="64"/>
  <c r="AG350" i="64"/>
  <c r="AG348" i="64" s="1"/>
  <c r="AS349" i="64"/>
  <c r="AQ348" i="64"/>
  <c r="AP348" i="64"/>
  <c r="AP347" i="64" s="1"/>
  <c r="AL348" i="64"/>
  <c r="AI348" i="64"/>
  <c r="AH348" i="64"/>
  <c r="AH347" i="64" s="1"/>
  <c r="U348" i="64"/>
  <c r="U347" i="64"/>
  <c r="AR346" i="64"/>
  <c r="AQ346" i="64"/>
  <c r="AP346" i="64"/>
  <c r="AP344" i="64" s="1"/>
  <c r="AP340" i="64" s="1"/>
  <c r="AP337" i="64" s="1"/>
  <c r="AO346" i="64"/>
  <c r="AN346" i="64"/>
  <c r="AM346" i="64"/>
  <c r="AL346" i="64"/>
  <c r="AL344" i="64" s="1"/>
  <c r="AK346" i="64"/>
  <c r="AJ346" i="64"/>
  <c r="AI346" i="64"/>
  <c r="AH346" i="64"/>
  <c r="AH344" i="64" s="1"/>
  <c r="AG346" i="64"/>
  <c r="AR345" i="64"/>
  <c r="AQ345" i="64"/>
  <c r="AQ344" i="64" s="1"/>
  <c r="AP345" i="64"/>
  <c r="AO345" i="64"/>
  <c r="AN345" i="64"/>
  <c r="AN344" i="64" s="1"/>
  <c r="AM345" i="64"/>
  <c r="AM344" i="64" s="1"/>
  <c r="AL345" i="64"/>
  <c r="AK345" i="64"/>
  <c r="AJ345" i="64"/>
  <c r="AI345" i="64"/>
  <c r="AI344" i="64" s="1"/>
  <c r="AH345" i="64"/>
  <c r="AG345" i="64"/>
  <c r="AR344" i="64"/>
  <c r="AO344" i="64"/>
  <c r="AK344" i="64"/>
  <c r="AJ344" i="64"/>
  <c r="AG344" i="64"/>
  <c r="U344" i="64"/>
  <c r="AR343" i="64"/>
  <c r="AQ343" i="64"/>
  <c r="AP343" i="64"/>
  <c r="AP341" i="64" s="1"/>
  <c r="AO343" i="64"/>
  <c r="AN343" i="64"/>
  <c r="AM343" i="64"/>
  <c r="AL343" i="64"/>
  <c r="AL341" i="64" s="1"/>
  <c r="AK343" i="64"/>
  <c r="AJ343" i="64"/>
  <c r="AI343" i="64"/>
  <c r="AH343" i="64"/>
  <c r="AH341" i="64" s="1"/>
  <c r="AG343" i="64"/>
  <c r="AR342" i="64"/>
  <c r="AQ342" i="64"/>
  <c r="AQ341" i="64" s="1"/>
  <c r="AP342" i="64"/>
  <c r="AO342" i="64"/>
  <c r="AN342" i="64"/>
  <c r="AN341" i="64" s="1"/>
  <c r="AN340" i="64" s="1"/>
  <c r="AM342" i="64"/>
  <c r="AM341" i="64" s="1"/>
  <c r="AL342" i="64"/>
  <c r="AK342" i="64"/>
  <c r="AJ342" i="64"/>
  <c r="AI342" i="64"/>
  <c r="AI341" i="64" s="1"/>
  <c r="AH342" i="64"/>
  <c r="AG342" i="64"/>
  <c r="AR341" i="64"/>
  <c r="AR340" i="64" s="1"/>
  <c r="AO341" i="64"/>
  <c r="AK341" i="64"/>
  <c r="AK340" i="64" s="1"/>
  <c r="AJ341" i="64"/>
  <c r="AJ340" i="64" s="1"/>
  <c r="AG341" i="64"/>
  <c r="U341" i="64"/>
  <c r="U340" i="64" s="1"/>
  <c r="U337" i="64" s="1"/>
  <c r="AM340" i="64"/>
  <c r="AH340" i="64"/>
  <c r="AH337" i="64" s="1"/>
  <c r="AR339" i="64"/>
  <c r="AQ339" i="64"/>
  <c r="AP339" i="64"/>
  <c r="AO339" i="64"/>
  <c r="AN339" i="64"/>
  <c r="AM339" i="64"/>
  <c r="AL339" i="64"/>
  <c r="AK339" i="64"/>
  <c r="AK337" i="64" s="1"/>
  <c r="AJ339" i="64"/>
  <c r="AI339" i="64"/>
  <c r="AH339" i="64"/>
  <c r="AG339" i="64"/>
  <c r="AS338" i="64"/>
  <c r="AM337" i="64"/>
  <c r="AR336" i="64"/>
  <c r="AR334" i="64" s="1"/>
  <c r="AQ336" i="64"/>
  <c r="AP336" i="64"/>
  <c r="AO336" i="64"/>
  <c r="AN336" i="64"/>
  <c r="AN334" i="64" s="1"/>
  <c r="AM336" i="64"/>
  <c r="AL336" i="64"/>
  <c r="AK336" i="64"/>
  <c r="AJ336" i="64"/>
  <c r="AJ334" i="64" s="1"/>
  <c r="AI336" i="64"/>
  <c r="AH336" i="64"/>
  <c r="AG336" i="64"/>
  <c r="AS336" i="64" s="1"/>
  <c r="AR335" i="64"/>
  <c r="AQ335" i="64"/>
  <c r="AP335" i="64"/>
  <c r="AO335" i="64"/>
  <c r="AN335" i="64"/>
  <c r="AM335" i="64"/>
  <c r="AL335" i="64"/>
  <c r="AL334" i="64" s="1"/>
  <c r="AL331" i="64" s="1"/>
  <c r="AK335" i="64"/>
  <c r="AJ335" i="64"/>
  <c r="AI335" i="64"/>
  <c r="AH335" i="64"/>
  <c r="AG335" i="64"/>
  <c r="AQ334" i="64"/>
  <c r="AP334" i="64"/>
  <c r="AP331" i="64" s="1"/>
  <c r="AM334" i="64"/>
  <c r="AM331" i="64" s="1"/>
  <c r="AI334" i="64"/>
  <c r="AH334" i="64"/>
  <c r="AH331" i="64" s="1"/>
  <c r="U334" i="64"/>
  <c r="AR333" i="64"/>
  <c r="AR331" i="64" s="1"/>
  <c r="AQ333" i="64"/>
  <c r="AP333" i="64"/>
  <c r="AO333" i="64"/>
  <c r="AN333" i="64"/>
  <c r="AN331" i="64" s="1"/>
  <c r="AM333" i="64"/>
  <c r="AL333" i="64"/>
  <c r="AK333" i="64"/>
  <c r="AJ333" i="64"/>
  <c r="AJ331" i="64" s="1"/>
  <c r="AI333" i="64"/>
  <c r="AH333" i="64"/>
  <c r="AG333" i="64"/>
  <c r="AS332" i="64"/>
  <c r="AQ331" i="64"/>
  <c r="AI331" i="64"/>
  <c r="U331" i="64"/>
  <c r="U330" i="64"/>
  <c r="U329" i="64" s="1"/>
  <c r="AS328" i="64"/>
  <c r="AR327" i="64"/>
  <c r="AQ327" i="64"/>
  <c r="AP327" i="64"/>
  <c r="AO327" i="64"/>
  <c r="AN327" i="64"/>
  <c r="AM327" i="64"/>
  <c r="AL327" i="64"/>
  <c r="AK327" i="64"/>
  <c r="AJ327" i="64"/>
  <c r="AI327" i="64"/>
  <c r="AH327" i="64"/>
  <c r="AG327" i="64"/>
  <c r="AS327" i="64" s="1"/>
  <c r="AR326" i="64"/>
  <c r="AQ326" i="64"/>
  <c r="AP326" i="64"/>
  <c r="AP325" i="64" s="1"/>
  <c r="AO326" i="64"/>
  <c r="AO325" i="64" s="1"/>
  <c r="AN326" i="64"/>
  <c r="AM326" i="64"/>
  <c r="AM325" i="64" s="1"/>
  <c r="AL326" i="64"/>
  <c r="AL325" i="64" s="1"/>
  <c r="AK326" i="64"/>
  <c r="AK325" i="64" s="1"/>
  <c r="AJ326" i="64"/>
  <c r="AI326" i="64"/>
  <c r="AH326" i="64"/>
  <c r="AH325" i="64" s="1"/>
  <c r="AG326" i="64"/>
  <c r="AR325" i="64"/>
  <c r="AQ325" i="64"/>
  <c r="AN325" i="64"/>
  <c r="AJ325" i="64"/>
  <c r="AI325" i="64"/>
  <c r="U325" i="64"/>
  <c r="AR324" i="64"/>
  <c r="AQ324" i="64"/>
  <c r="AP324" i="64"/>
  <c r="AO324" i="64"/>
  <c r="AN324" i="64"/>
  <c r="AM324" i="64"/>
  <c r="AL324" i="64"/>
  <c r="AK324" i="64"/>
  <c r="AJ324" i="64"/>
  <c r="AI324" i="64"/>
  <c r="AH324" i="64"/>
  <c r="AG324" i="64"/>
  <c r="AR323" i="64"/>
  <c r="AQ323" i="64"/>
  <c r="AP323" i="64"/>
  <c r="AP322" i="64" s="1"/>
  <c r="AO323" i="64"/>
  <c r="AO322" i="64" s="1"/>
  <c r="AN323" i="64"/>
  <c r="AM323" i="64"/>
  <c r="AM322" i="64" s="1"/>
  <c r="AL323" i="64"/>
  <c r="AL322" i="64" s="1"/>
  <c r="AL317" i="64" s="1"/>
  <c r="AK323" i="64"/>
  <c r="AK322" i="64" s="1"/>
  <c r="AJ323" i="64"/>
  <c r="AI323" i="64"/>
  <c r="AI322" i="64" s="1"/>
  <c r="AH323" i="64"/>
  <c r="AH322" i="64" s="1"/>
  <c r="AG323" i="64"/>
  <c r="AR322" i="64"/>
  <c r="AR317" i="64" s="1"/>
  <c r="AQ322" i="64"/>
  <c r="AN322" i="64"/>
  <c r="AN317" i="64" s="1"/>
  <c r="AJ322" i="64"/>
  <c r="AJ317" i="64" s="1"/>
  <c r="U322" i="64"/>
  <c r="U317" i="64" s="1"/>
  <c r="U368" i="64" s="1"/>
  <c r="U376" i="64" s="1"/>
  <c r="AR321" i="64"/>
  <c r="AQ321" i="64"/>
  <c r="AP321" i="64"/>
  <c r="AO321" i="64"/>
  <c r="AO317" i="64" s="1"/>
  <c r="AN321" i="64"/>
  <c r="AM321" i="64"/>
  <c r="AL321" i="64"/>
  <c r="AK321" i="64"/>
  <c r="AJ321" i="64"/>
  <c r="AI321" i="64"/>
  <c r="AH321" i="64"/>
  <c r="AG321" i="64"/>
  <c r="AS321" i="64" s="1"/>
  <c r="AR320" i="64"/>
  <c r="AQ320" i="64"/>
  <c r="AP320" i="64"/>
  <c r="AO320" i="64"/>
  <c r="AN320" i="64"/>
  <c r="AM320" i="64"/>
  <c r="AL320" i="64"/>
  <c r="AK320" i="64"/>
  <c r="AJ320" i="64"/>
  <c r="AI320" i="64"/>
  <c r="AH320" i="64"/>
  <c r="AG320" i="64"/>
  <c r="AS319" i="64"/>
  <c r="AS318" i="64"/>
  <c r="AK317" i="64"/>
  <c r="AR315" i="64"/>
  <c r="AQ315" i="64"/>
  <c r="AP315" i="64"/>
  <c r="AO315" i="64"/>
  <c r="AN315" i="64"/>
  <c r="AM315" i="64"/>
  <c r="AL315" i="64"/>
  <c r="AK315" i="64"/>
  <c r="AJ315" i="64"/>
  <c r="AI315" i="64"/>
  <c r="AH315" i="64"/>
  <c r="AG315" i="64"/>
  <c r="AR314" i="64"/>
  <c r="AQ314" i="64"/>
  <c r="AQ313" i="64" s="1"/>
  <c r="AP314" i="64"/>
  <c r="AP313" i="64" s="1"/>
  <c r="AO314" i="64"/>
  <c r="AN314" i="64"/>
  <c r="AN313" i="64" s="1"/>
  <c r="AM314" i="64"/>
  <c r="AM313" i="64" s="1"/>
  <c r="AL314" i="64"/>
  <c r="AL313" i="64" s="1"/>
  <c r="AK314" i="64"/>
  <c r="AJ314" i="64"/>
  <c r="AI314" i="64"/>
  <c r="AI313" i="64" s="1"/>
  <c r="AH314" i="64"/>
  <c r="AH313" i="64" s="1"/>
  <c r="AG314" i="64"/>
  <c r="AR313" i="64"/>
  <c r="AO313" i="64"/>
  <c r="AK313" i="64"/>
  <c r="AJ313" i="64"/>
  <c r="AG313" i="64"/>
  <c r="U313" i="64"/>
  <c r="AR312" i="64"/>
  <c r="AQ312" i="64"/>
  <c r="AP312" i="64"/>
  <c r="AO312" i="64"/>
  <c r="AN312" i="64"/>
  <c r="AM312" i="64"/>
  <c r="AL312" i="64"/>
  <c r="AK312" i="64"/>
  <c r="AJ312" i="64"/>
  <c r="AI312" i="64"/>
  <c r="AH312" i="64"/>
  <c r="AG312" i="64"/>
  <c r="AR311" i="64"/>
  <c r="AQ311" i="64"/>
  <c r="AQ310" i="64" s="1"/>
  <c r="AP311" i="64"/>
  <c r="AP310" i="64" s="1"/>
  <c r="AO311" i="64"/>
  <c r="AN311" i="64"/>
  <c r="AN310" i="64" s="1"/>
  <c r="AM311" i="64"/>
  <c r="AM310" i="64" s="1"/>
  <c r="AL311" i="64"/>
  <c r="AL310" i="64" s="1"/>
  <c r="AK311" i="64"/>
  <c r="AJ311" i="64"/>
  <c r="AI311" i="64"/>
  <c r="AI310" i="64" s="1"/>
  <c r="AH311" i="64"/>
  <c r="AH310" i="64" s="1"/>
  <c r="AG311" i="64"/>
  <c r="AR310" i="64"/>
  <c r="AO310" i="64"/>
  <c r="AO305" i="64" s="1"/>
  <c r="AK310" i="64"/>
  <c r="AK305" i="64" s="1"/>
  <c r="AJ310" i="64"/>
  <c r="AG310" i="64"/>
  <c r="AG305" i="64" s="1"/>
  <c r="U310" i="64"/>
  <c r="U305" i="64" s="1"/>
  <c r="AR309" i="64"/>
  <c r="AQ309" i="64"/>
  <c r="AP309" i="64"/>
  <c r="AP305" i="64" s="1"/>
  <c r="AO309" i="64"/>
  <c r="AN309" i="64"/>
  <c r="AM309" i="64"/>
  <c r="AL309" i="64"/>
  <c r="AK309" i="64"/>
  <c r="AJ309" i="64"/>
  <c r="AI309" i="64"/>
  <c r="AH309" i="64"/>
  <c r="AH305" i="64" s="1"/>
  <c r="AG309" i="64"/>
  <c r="AR308" i="64"/>
  <c r="AQ308" i="64"/>
  <c r="AQ305" i="64" s="1"/>
  <c r="AP308" i="64"/>
  <c r="AO308" i="64"/>
  <c r="AN308" i="64"/>
  <c r="AM308" i="64"/>
  <c r="AM305" i="64" s="1"/>
  <c r="AL308" i="64"/>
  <c r="AK308" i="64"/>
  <c r="AJ308" i="64"/>
  <c r="AI308" i="64"/>
  <c r="AI305" i="64" s="1"/>
  <c r="AH308" i="64"/>
  <c r="AG308" i="64"/>
  <c r="AL305" i="64"/>
  <c r="AR304" i="64"/>
  <c r="AQ304" i="64"/>
  <c r="AP304" i="64"/>
  <c r="AO304" i="64"/>
  <c r="AN304" i="64"/>
  <c r="AM304" i="64"/>
  <c r="AL304" i="64"/>
  <c r="AK304" i="64"/>
  <c r="AJ304" i="64"/>
  <c r="AI304" i="64"/>
  <c r="AH304" i="64"/>
  <c r="AG304" i="64"/>
  <c r="AR303" i="64"/>
  <c r="AQ303" i="64"/>
  <c r="AP303" i="64"/>
  <c r="AP302" i="64" s="1"/>
  <c r="AO303" i="64"/>
  <c r="AO302" i="64" s="1"/>
  <c r="AN303" i="64"/>
  <c r="AM303" i="64"/>
  <c r="AL303" i="64"/>
  <c r="AK303" i="64"/>
  <c r="AK302" i="64" s="1"/>
  <c r="AJ303" i="64"/>
  <c r="AI303" i="64"/>
  <c r="AH303" i="64"/>
  <c r="AH302" i="64" s="1"/>
  <c r="AG303" i="64"/>
  <c r="AG302" i="64" s="1"/>
  <c r="AQ302" i="64"/>
  <c r="AM302" i="64"/>
  <c r="AL302" i="64"/>
  <c r="AI302" i="64"/>
  <c r="U302" i="64"/>
  <c r="AR301" i="64"/>
  <c r="AQ301" i="64"/>
  <c r="AP301" i="64"/>
  <c r="AO301" i="64"/>
  <c r="AN301" i="64"/>
  <c r="AM301" i="64"/>
  <c r="AL301" i="64"/>
  <c r="AK301" i="64"/>
  <c r="AJ301" i="64"/>
  <c r="AI301" i="64"/>
  <c r="AH301" i="64"/>
  <c r="AG301" i="64"/>
  <c r="AR300" i="64"/>
  <c r="AQ300" i="64"/>
  <c r="AP300" i="64"/>
  <c r="AP299" i="64" s="1"/>
  <c r="AO300" i="64"/>
  <c r="AN300" i="64"/>
  <c r="AM300" i="64"/>
  <c r="AL300" i="64"/>
  <c r="AL299" i="64" s="1"/>
  <c r="AK300" i="64"/>
  <c r="AJ300" i="64"/>
  <c r="AI300" i="64"/>
  <c r="AH300" i="64"/>
  <c r="AH299" i="64" s="1"/>
  <c r="AG300" i="64"/>
  <c r="AQ299" i="64"/>
  <c r="AM299" i="64"/>
  <c r="AM294" i="64" s="1"/>
  <c r="AM293" i="64" s="1"/>
  <c r="AM316" i="64" s="1"/>
  <c r="AI299" i="64"/>
  <c r="U299" i="64"/>
  <c r="AR298" i="64"/>
  <c r="AQ298" i="64"/>
  <c r="AP298" i="64"/>
  <c r="AO298" i="64"/>
  <c r="AN298" i="64"/>
  <c r="AM298" i="64"/>
  <c r="AL298" i="64"/>
  <c r="AK298" i="64"/>
  <c r="AJ298" i="64"/>
  <c r="AI298" i="64"/>
  <c r="AH298" i="64"/>
  <c r="AG298" i="64"/>
  <c r="AR297" i="64"/>
  <c r="AQ297" i="64"/>
  <c r="AP297" i="64"/>
  <c r="AO297" i="64"/>
  <c r="AN297" i="64"/>
  <c r="AM297" i="64"/>
  <c r="AL297" i="64"/>
  <c r="AK297" i="64"/>
  <c r="AJ297" i="64"/>
  <c r="AI297" i="64"/>
  <c r="AH297" i="64"/>
  <c r="AG297" i="64"/>
  <c r="U294" i="64"/>
  <c r="U293" i="64" s="1"/>
  <c r="U316" i="64" s="1"/>
  <c r="AR292" i="64"/>
  <c r="AQ292" i="64"/>
  <c r="AP292" i="64"/>
  <c r="AO292" i="64"/>
  <c r="AN292" i="64"/>
  <c r="AM292" i="64"/>
  <c r="AL292" i="64"/>
  <c r="AK292" i="64"/>
  <c r="AJ292" i="64"/>
  <c r="AI292" i="64"/>
  <c r="AH292" i="64"/>
  <c r="AG292" i="64"/>
  <c r="AR291" i="64"/>
  <c r="AR290" i="64" s="1"/>
  <c r="AQ291" i="64"/>
  <c r="AP291" i="64"/>
  <c r="AO291" i="64"/>
  <c r="AO290" i="64" s="1"/>
  <c r="AN291" i="64"/>
  <c r="AN290" i="64" s="1"/>
  <c r="AM291" i="64"/>
  <c r="AL291" i="64"/>
  <c r="AK291" i="64"/>
  <c r="AK290" i="64" s="1"/>
  <c r="AJ291" i="64"/>
  <c r="AJ290" i="64" s="1"/>
  <c r="AI291" i="64"/>
  <c r="AH291" i="64"/>
  <c r="AG291" i="64"/>
  <c r="AG290" i="64" s="1"/>
  <c r="AQ290" i="64"/>
  <c r="AP290" i="64"/>
  <c r="AM290" i="64"/>
  <c r="AL290" i="64"/>
  <c r="AI290" i="64"/>
  <c r="AH290" i="64"/>
  <c r="U290" i="64"/>
  <c r="AR289" i="64"/>
  <c r="AQ289" i="64"/>
  <c r="AP289" i="64"/>
  <c r="AO289" i="64"/>
  <c r="AN289" i="64"/>
  <c r="AM289" i="64"/>
  <c r="AL289" i="64"/>
  <c r="AK289" i="64"/>
  <c r="AJ289" i="64"/>
  <c r="AI289" i="64"/>
  <c r="AH289" i="64"/>
  <c r="AG289" i="64"/>
  <c r="AR288" i="64"/>
  <c r="AR287" i="64" s="1"/>
  <c r="AR282" i="64" s="1"/>
  <c r="AQ288" i="64"/>
  <c r="AP288" i="64"/>
  <c r="AO288" i="64"/>
  <c r="AO287" i="64" s="1"/>
  <c r="AN288" i="64"/>
  <c r="AN287" i="64" s="1"/>
  <c r="AN282" i="64" s="1"/>
  <c r="AM288" i="64"/>
  <c r="AL288" i="64"/>
  <c r="AK288" i="64"/>
  <c r="AK287" i="64" s="1"/>
  <c r="AJ288" i="64"/>
  <c r="AJ287" i="64" s="1"/>
  <c r="AJ282" i="64" s="1"/>
  <c r="AI288" i="64"/>
  <c r="AH288" i="64"/>
  <c r="AG288" i="64"/>
  <c r="AG287" i="64" s="1"/>
  <c r="AQ287" i="64"/>
  <c r="AQ282" i="64" s="1"/>
  <c r="AP287" i="64"/>
  <c r="AM287" i="64"/>
  <c r="AM282" i="64" s="1"/>
  <c r="AL287" i="64"/>
  <c r="AI287" i="64"/>
  <c r="AI282" i="64" s="1"/>
  <c r="AH287" i="64"/>
  <c r="U287" i="64"/>
  <c r="AR286" i="64"/>
  <c r="AQ286" i="64"/>
  <c r="AP286" i="64"/>
  <c r="AO286" i="64"/>
  <c r="AN286" i="64"/>
  <c r="AM286" i="64"/>
  <c r="AL286" i="64"/>
  <c r="AK286" i="64"/>
  <c r="AJ286" i="64"/>
  <c r="AG286" i="64"/>
  <c r="AR285" i="64"/>
  <c r="AQ285" i="64"/>
  <c r="AP285" i="64"/>
  <c r="AP282" i="64" s="1"/>
  <c r="AO285" i="64"/>
  <c r="AN285" i="64"/>
  <c r="AM285" i="64"/>
  <c r="AL285" i="64"/>
  <c r="AL282" i="64" s="1"/>
  <c r="AK285" i="64"/>
  <c r="AJ285" i="64"/>
  <c r="AI285" i="64"/>
  <c r="AH285" i="64"/>
  <c r="AH282" i="64" s="1"/>
  <c r="AH254" i="64"/>
  <c r="AI254" i="64"/>
  <c r="AJ254" i="64"/>
  <c r="AK254" i="64"/>
  <c r="AL254" i="64"/>
  <c r="AM254" i="64"/>
  <c r="AN254" i="64"/>
  <c r="AO254" i="64"/>
  <c r="AP254" i="64"/>
  <c r="AQ254" i="64"/>
  <c r="AR254" i="64"/>
  <c r="AH251" i="64"/>
  <c r="AI251" i="64"/>
  <c r="AJ251" i="64"/>
  <c r="AK251" i="64"/>
  <c r="AL251" i="64"/>
  <c r="AM251" i="64"/>
  <c r="AN251" i="64"/>
  <c r="AO251" i="64"/>
  <c r="AP251" i="64"/>
  <c r="AQ251" i="64"/>
  <c r="AR251" i="64"/>
  <c r="AH245" i="64"/>
  <c r="AI245" i="64"/>
  <c r="AJ245" i="64"/>
  <c r="AK245" i="64"/>
  <c r="AL245" i="64"/>
  <c r="AM245" i="64"/>
  <c r="AN245" i="64"/>
  <c r="AO245" i="64"/>
  <c r="AP245" i="64"/>
  <c r="AQ245" i="64"/>
  <c r="AR245" i="64"/>
  <c r="AH246" i="64"/>
  <c r="AI246" i="64"/>
  <c r="AJ246" i="64"/>
  <c r="AK246" i="64"/>
  <c r="AL246" i="64"/>
  <c r="AM246" i="64"/>
  <c r="AN246" i="64"/>
  <c r="AO246" i="64"/>
  <c r="AP246" i="64"/>
  <c r="AQ246" i="64"/>
  <c r="AR246" i="64"/>
  <c r="AH241" i="64"/>
  <c r="AI241" i="64"/>
  <c r="AJ241" i="64"/>
  <c r="AK241" i="64"/>
  <c r="AL241" i="64"/>
  <c r="AM241" i="64"/>
  <c r="AN241" i="64"/>
  <c r="AO241" i="64"/>
  <c r="AP241" i="64"/>
  <c r="AQ241" i="64"/>
  <c r="AR241" i="64"/>
  <c r="AH242" i="64"/>
  <c r="AI242" i="64"/>
  <c r="AJ242" i="64"/>
  <c r="AK242" i="64"/>
  <c r="AL242" i="64"/>
  <c r="AM242" i="64"/>
  <c r="AN242" i="64"/>
  <c r="AO242" i="64"/>
  <c r="AP242" i="64"/>
  <c r="AQ242" i="64"/>
  <c r="AR242" i="64"/>
  <c r="AH239" i="64"/>
  <c r="AI239" i="64"/>
  <c r="AJ239" i="64"/>
  <c r="AK239" i="64"/>
  <c r="AL239" i="64"/>
  <c r="AM239" i="64"/>
  <c r="AN239" i="64"/>
  <c r="AO239" i="64"/>
  <c r="AP239" i="64"/>
  <c r="AQ239" i="64"/>
  <c r="AR239" i="64"/>
  <c r="AH235" i="64"/>
  <c r="AI235" i="64"/>
  <c r="AJ235" i="64"/>
  <c r="AK235" i="64"/>
  <c r="AL235" i="64"/>
  <c r="AM235" i="64"/>
  <c r="AN235" i="64"/>
  <c r="AO235" i="64"/>
  <c r="AP235" i="64"/>
  <c r="AQ235" i="64"/>
  <c r="AR235" i="64"/>
  <c r="AH236" i="64"/>
  <c r="AI236" i="64"/>
  <c r="AJ236" i="64"/>
  <c r="AK236" i="64"/>
  <c r="AL236" i="64"/>
  <c r="AM236" i="64"/>
  <c r="AN236" i="64"/>
  <c r="AO236" i="64"/>
  <c r="AP236" i="64"/>
  <c r="AQ236" i="64"/>
  <c r="AR236" i="64"/>
  <c r="AH233" i="64"/>
  <c r="AI233" i="64"/>
  <c r="AJ233" i="64"/>
  <c r="AK233" i="64"/>
  <c r="AL233" i="64"/>
  <c r="AM233" i="64"/>
  <c r="AN233" i="64"/>
  <c r="AO233" i="64"/>
  <c r="AP233" i="64"/>
  <c r="AQ233" i="64"/>
  <c r="AR233" i="64"/>
  <c r="AH229" i="64"/>
  <c r="AI229" i="64"/>
  <c r="AJ229" i="64"/>
  <c r="AK229" i="64"/>
  <c r="AL229" i="64"/>
  <c r="AM229" i="64"/>
  <c r="AN229" i="64"/>
  <c r="AO229" i="64"/>
  <c r="AP229" i="64"/>
  <c r="AQ229" i="64"/>
  <c r="AR229" i="64"/>
  <c r="AH230" i="64"/>
  <c r="AI230" i="64"/>
  <c r="AJ230" i="64"/>
  <c r="AK230" i="64"/>
  <c r="AL230" i="64"/>
  <c r="AM230" i="64"/>
  <c r="AN230" i="64"/>
  <c r="AO230" i="64"/>
  <c r="AP230" i="64"/>
  <c r="AQ230" i="64"/>
  <c r="AR230" i="64"/>
  <c r="AH224" i="64"/>
  <c r="AI224" i="64"/>
  <c r="AJ224" i="64"/>
  <c r="AK224" i="64"/>
  <c r="AL224" i="64"/>
  <c r="AM224" i="64"/>
  <c r="AN224" i="64"/>
  <c r="AO224" i="64"/>
  <c r="AP224" i="64"/>
  <c r="AQ224" i="64"/>
  <c r="AR224" i="64"/>
  <c r="AH225" i="64"/>
  <c r="AI225" i="64"/>
  <c r="AJ225" i="64"/>
  <c r="AK225" i="64"/>
  <c r="AL225" i="64"/>
  <c r="AM225" i="64"/>
  <c r="AN225" i="64"/>
  <c r="AO225" i="64"/>
  <c r="AP225" i="64"/>
  <c r="AQ225" i="64"/>
  <c r="AR225" i="64"/>
  <c r="AH221" i="64"/>
  <c r="AI221" i="64"/>
  <c r="AJ221" i="64"/>
  <c r="AK221" i="64"/>
  <c r="AL221" i="64"/>
  <c r="AM221" i="64"/>
  <c r="AN221" i="64"/>
  <c r="AO221" i="64"/>
  <c r="AP221" i="64"/>
  <c r="AQ221" i="64"/>
  <c r="AR221" i="64"/>
  <c r="AH222" i="64"/>
  <c r="AI222" i="64"/>
  <c r="AJ222" i="64"/>
  <c r="AK222" i="64"/>
  <c r="AL222" i="64"/>
  <c r="AM222" i="64"/>
  <c r="AN222" i="64"/>
  <c r="AO222" i="64"/>
  <c r="AP222" i="64"/>
  <c r="AQ222" i="64"/>
  <c r="AR222" i="64"/>
  <c r="AH218" i="64"/>
  <c r="AI218" i="64"/>
  <c r="AJ218" i="64"/>
  <c r="AK218" i="64"/>
  <c r="AL218" i="64"/>
  <c r="AM218" i="64"/>
  <c r="AN218" i="64"/>
  <c r="AO218" i="64"/>
  <c r="AP218" i="64"/>
  <c r="AQ218" i="64"/>
  <c r="AR218" i="64"/>
  <c r="AH214" i="64"/>
  <c r="AI214" i="64"/>
  <c r="AJ214" i="64"/>
  <c r="AK214" i="64"/>
  <c r="AL214" i="64"/>
  <c r="AM214" i="64"/>
  <c r="AN214" i="64"/>
  <c r="AO214" i="64"/>
  <c r="AP214" i="64"/>
  <c r="AQ214" i="64"/>
  <c r="AR214" i="64"/>
  <c r="AH215" i="64"/>
  <c r="AI215" i="64"/>
  <c r="AJ215" i="64"/>
  <c r="AK215" i="64"/>
  <c r="AL215" i="64"/>
  <c r="AM215" i="64"/>
  <c r="AN215" i="64"/>
  <c r="AO215" i="64"/>
  <c r="AP215" i="64"/>
  <c r="AQ215" i="64"/>
  <c r="AR215" i="64"/>
  <c r="AH212" i="64"/>
  <c r="AI212" i="64"/>
  <c r="AJ212" i="64"/>
  <c r="AK212" i="64"/>
  <c r="AL212" i="64"/>
  <c r="AM212" i="64"/>
  <c r="AN212" i="64"/>
  <c r="AO212" i="64"/>
  <c r="AP212" i="64"/>
  <c r="AQ212" i="64"/>
  <c r="AR212" i="64"/>
  <c r="AH205" i="64"/>
  <c r="AI205" i="64"/>
  <c r="AJ205" i="64"/>
  <c r="AK205" i="64"/>
  <c r="AL205" i="64"/>
  <c r="AM205" i="64"/>
  <c r="AN205" i="64"/>
  <c r="AO205" i="64"/>
  <c r="AP205" i="64"/>
  <c r="AQ205" i="64"/>
  <c r="AR205" i="64"/>
  <c r="AH206" i="64"/>
  <c r="AI206" i="64"/>
  <c r="AJ206" i="64"/>
  <c r="AK206" i="64"/>
  <c r="AL206" i="64"/>
  <c r="AM206" i="64"/>
  <c r="AN206" i="64"/>
  <c r="AO206" i="64"/>
  <c r="AP206" i="64"/>
  <c r="AQ206" i="64"/>
  <c r="AR206" i="64"/>
  <c r="AH202" i="64"/>
  <c r="AI202" i="64"/>
  <c r="AJ202" i="64"/>
  <c r="AK202" i="64"/>
  <c r="AL202" i="64"/>
  <c r="AM202" i="64"/>
  <c r="AN202" i="64"/>
  <c r="AO202" i="64"/>
  <c r="AP202" i="64"/>
  <c r="AQ202" i="64"/>
  <c r="AR202" i="64"/>
  <c r="AH203" i="64"/>
  <c r="AI203" i="64"/>
  <c r="AJ203" i="64"/>
  <c r="AK203" i="64"/>
  <c r="AL203" i="64"/>
  <c r="AM203" i="64"/>
  <c r="AN203" i="64"/>
  <c r="AO203" i="64"/>
  <c r="AP203" i="64"/>
  <c r="AQ203" i="64"/>
  <c r="AR203" i="64"/>
  <c r="AH199" i="64"/>
  <c r="AI199" i="64"/>
  <c r="AJ199" i="64"/>
  <c r="AK199" i="64"/>
  <c r="AL199" i="64"/>
  <c r="AM199" i="64"/>
  <c r="AN199" i="64"/>
  <c r="AO199" i="64"/>
  <c r="AP199" i="64"/>
  <c r="AQ199" i="64"/>
  <c r="AR199" i="64"/>
  <c r="AH200" i="64"/>
  <c r="AI200" i="64"/>
  <c r="AJ200" i="64"/>
  <c r="AK200" i="64"/>
  <c r="AL200" i="64"/>
  <c r="AM200" i="64"/>
  <c r="AN200" i="64"/>
  <c r="AO200" i="64"/>
  <c r="AP200" i="64"/>
  <c r="AQ200" i="64"/>
  <c r="AR200" i="64"/>
  <c r="AH193" i="64"/>
  <c r="AI193" i="64"/>
  <c r="AJ193" i="64"/>
  <c r="AK193" i="64"/>
  <c r="AL193" i="64"/>
  <c r="AM193" i="64"/>
  <c r="AN193" i="64"/>
  <c r="AO193" i="64"/>
  <c r="AP193" i="64"/>
  <c r="AQ193" i="64"/>
  <c r="AR193" i="64"/>
  <c r="AH194" i="64"/>
  <c r="AI194" i="64"/>
  <c r="AJ194" i="64"/>
  <c r="AK194" i="64"/>
  <c r="AL194" i="64"/>
  <c r="AM194" i="64"/>
  <c r="AN194" i="64"/>
  <c r="AO194" i="64"/>
  <c r="AP194" i="64"/>
  <c r="AQ194" i="64"/>
  <c r="AR194" i="64"/>
  <c r="AH190" i="64"/>
  <c r="AI190" i="64"/>
  <c r="AJ190" i="64"/>
  <c r="AK190" i="64"/>
  <c r="AL190" i="64"/>
  <c r="AM190" i="64"/>
  <c r="AN190" i="64"/>
  <c r="AO190" i="64"/>
  <c r="AP190" i="64"/>
  <c r="AQ190" i="64"/>
  <c r="AR190" i="64"/>
  <c r="AH191" i="64"/>
  <c r="AI191" i="64"/>
  <c r="AJ191" i="64"/>
  <c r="AK191" i="64"/>
  <c r="AL191" i="64"/>
  <c r="AM191" i="64"/>
  <c r="AN191" i="64"/>
  <c r="AO191" i="64"/>
  <c r="AP191" i="64"/>
  <c r="AQ191" i="64"/>
  <c r="AR191" i="64"/>
  <c r="AH187" i="64"/>
  <c r="AI187" i="64"/>
  <c r="AJ187" i="64"/>
  <c r="AK187" i="64"/>
  <c r="AL187" i="64"/>
  <c r="AM187" i="64"/>
  <c r="AN187" i="64"/>
  <c r="AO187" i="64"/>
  <c r="AP187" i="64"/>
  <c r="AQ187" i="64"/>
  <c r="AR187" i="64"/>
  <c r="AH188" i="64"/>
  <c r="AI188" i="64"/>
  <c r="AJ188" i="64"/>
  <c r="AK188" i="64"/>
  <c r="AL188" i="64"/>
  <c r="AM188" i="64"/>
  <c r="AN188" i="64"/>
  <c r="AO188" i="64"/>
  <c r="AP188" i="64"/>
  <c r="AQ188" i="64"/>
  <c r="AR188" i="64"/>
  <c r="AH182" i="64"/>
  <c r="AI182" i="64"/>
  <c r="AJ182" i="64"/>
  <c r="AK182" i="64"/>
  <c r="AL182" i="64"/>
  <c r="AM182" i="64"/>
  <c r="AN182" i="64"/>
  <c r="AO182" i="64"/>
  <c r="AP182" i="64"/>
  <c r="AQ182" i="64"/>
  <c r="AR182" i="64"/>
  <c r="AH183" i="64"/>
  <c r="AI183" i="64"/>
  <c r="AJ183" i="64"/>
  <c r="AK183" i="64"/>
  <c r="AL183" i="64"/>
  <c r="AM183" i="64"/>
  <c r="AN183" i="64"/>
  <c r="AO183" i="64"/>
  <c r="AP183" i="64"/>
  <c r="AQ183" i="64"/>
  <c r="AR183" i="64"/>
  <c r="AH179" i="64"/>
  <c r="AI179" i="64"/>
  <c r="AJ179" i="64"/>
  <c r="AK179" i="64"/>
  <c r="AL179" i="64"/>
  <c r="AM179" i="64"/>
  <c r="AN179" i="64"/>
  <c r="AO179" i="64"/>
  <c r="AP179" i="64"/>
  <c r="AQ179" i="64"/>
  <c r="AR179" i="64"/>
  <c r="AH180" i="64"/>
  <c r="AI180" i="64"/>
  <c r="AJ180" i="64"/>
  <c r="AK180" i="64"/>
  <c r="AL180" i="64"/>
  <c r="AM180" i="64"/>
  <c r="AN180" i="64"/>
  <c r="AO180" i="64"/>
  <c r="AP180" i="64"/>
  <c r="AQ180" i="64"/>
  <c r="AR180" i="64"/>
  <c r="AH176" i="64"/>
  <c r="AI176" i="64"/>
  <c r="AJ176" i="64"/>
  <c r="AK176" i="64"/>
  <c r="AL176" i="64"/>
  <c r="AM176" i="64"/>
  <c r="AN176" i="64"/>
  <c r="AO176" i="64"/>
  <c r="AP176" i="64"/>
  <c r="AQ176" i="64"/>
  <c r="AR176" i="64"/>
  <c r="AH177" i="64"/>
  <c r="AI177" i="64"/>
  <c r="AJ177" i="64"/>
  <c r="AK177" i="64"/>
  <c r="AL177" i="64"/>
  <c r="AM177" i="64"/>
  <c r="AN177" i="64"/>
  <c r="AO177" i="64"/>
  <c r="AP177" i="64"/>
  <c r="AQ177" i="64"/>
  <c r="AR177" i="64"/>
  <c r="AH170" i="64"/>
  <c r="AI170" i="64"/>
  <c r="AJ170" i="64"/>
  <c r="AK170" i="64"/>
  <c r="AL170" i="64"/>
  <c r="AM170" i="64"/>
  <c r="AN170" i="64"/>
  <c r="AO170" i="64"/>
  <c r="AP170" i="64"/>
  <c r="AQ170" i="64"/>
  <c r="AR170" i="64"/>
  <c r="AH171" i="64"/>
  <c r="AI171" i="64"/>
  <c r="AJ171" i="64"/>
  <c r="AK171" i="64"/>
  <c r="AL171" i="64"/>
  <c r="AM171" i="64"/>
  <c r="AN171" i="64"/>
  <c r="AO171" i="64"/>
  <c r="AP171" i="64"/>
  <c r="AQ171" i="64"/>
  <c r="AR171" i="64"/>
  <c r="AH167" i="64"/>
  <c r="AI167" i="64"/>
  <c r="AJ167" i="64"/>
  <c r="AK167" i="64"/>
  <c r="AL167" i="64"/>
  <c r="AM167" i="64"/>
  <c r="AN167" i="64"/>
  <c r="AO167" i="64"/>
  <c r="AP167" i="64"/>
  <c r="AQ167" i="64"/>
  <c r="AR167" i="64"/>
  <c r="AH168" i="64"/>
  <c r="AI168" i="64"/>
  <c r="AJ168" i="64"/>
  <c r="AK168" i="64"/>
  <c r="AL168" i="64"/>
  <c r="AM168" i="64"/>
  <c r="AN168" i="64"/>
  <c r="AO168" i="64"/>
  <c r="AP168" i="64"/>
  <c r="AQ168" i="64"/>
  <c r="AR168" i="64"/>
  <c r="AH164" i="64"/>
  <c r="AI164" i="64"/>
  <c r="AJ164" i="64"/>
  <c r="AK164" i="64"/>
  <c r="AL164" i="64"/>
  <c r="AM164" i="64"/>
  <c r="AN164" i="64"/>
  <c r="AO164" i="64"/>
  <c r="AP164" i="64"/>
  <c r="AQ164" i="64"/>
  <c r="AR164" i="64"/>
  <c r="AH165" i="64"/>
  <c r="AI165" i="64"/>
  <c r="AJ165" i="64"/>
  <c r="AK165" i="64"/>
  <c r="AL165" i="64"/>
  <c r="AM165" i="64"/>
  <c r="AN165" i="64"/>
  <c r="AO165" i="64"/>
  <c r="AP165" i="64"/>
  <c r="AQ165" i="64"/>
  <c r="AR165" i="64"/>
  <c r="AG256" i="64"/>
  <c r="AG255" i="64"/>
  <c r="AG254" i="64"/>
  <c r="AG251" i="64"/>
  <c r="AG248" i="64" s="1"/>
  <c r="AG247" i="64"/>
  <c r="AG246" i="64"/>
  <c r="AG245" i="64"/>
  <c r="AG243" i="64"/>
  <c r="AG242" i="64"/>
  <c r="AG241" i="64"/>
  <c r="AG239" i="64"/>
  <c r="AG236" i="64"/>
  <c r="AG235" i="64"/>
  <c r="AG233" i="64"/>
  <c r="AG230" i="64"/>
  <c r="AG229" i="64"/>
  <c r="AG227" i="64" s="1"/>
  <c r="AG225" i="64"/>
  <c r="AG224" i="64"/>
  <c r="AG222" i="64"/>
  <c r="AG221" i="64"/>
  <c r="AG220" i="64" s="1"/>
  <c r="AG218" i="64"/>
  <c r="AG215" i="64"/>
  <c r="AG214" i="64"/>
  <c r="AG213" i="64"/>
  <c r="AG212" i="64"/>
  <c r="AG210" i="64" s="1"/>
  <c r="AG206" i="64"/>
  <c r="AG205" i="64"/>
  <c r="AG204" i="64"/>
  <c r="AG203" i="64"/>
  <c r="AG202" i="64"/>
  <c r="AG200" i="64"/>
  <c r="AG199" i="64"/>
  <c r="AG195" i="64"/>
  <c r="AG194" i="64"/>
  <c r="AG193" i="64"/>
  <c r="AG192" i="64" s="1"/>
  <c r="AG191" i="64"/>
  <c r="AG190" i="64"/>
  <c r="AG188" i="64"/>
  <c r="AG187" i="64"/>
  <c r="AG183" i="64"/>
  <c r="AG182" i="64"/>
  <c r="AG180" i="64"/>
  <c r="AG179" i="64"/>
  <c r="AG177" i="64"/>
  <c r="AG176" i="64"/>
  <c r="AG171" i="64"/>
  <c r="AG170" i="64"/>
  <c r="AG168" i="64"/>
  <c r="AG167" i="64"/>
  <c r="AG165" i="64"/>
  <c r="AG164" i="64"/>
  <c r="AR134" i="64"/>
  <c r="AR135" i="64"/>
  <c r="AS135" i="64"/>
  <c r="AH133" i="64"/>
  <c r="AI133" i="64"/>
  <c r="AJ133" i="64"/>
  <c r="AK133" i="64"/>
  <c r="AL133" i="64"/>
  <c r="AM133" i="64"/>
  <c r="AN133" i="64"/>
  <c r="AO133" i="64"/>
  <c r="AP133" i="64"/>
  <c r="AQ133" i="64"/>
  <c r="AR133" i="64"/>
  <c r="AH130" i="64"/>
  <c r="AI130" i="64"/>
  <c r="AJ130" i="64"/>
  <c r="AK130" i="64"/>
  <c r="AL130" i="64"/>
  <c r="AM130" i="64"/>
  <c r="AN130" i="64"/>
  <c r="AO130" i="64"/>
  <c r="AP130" i="64"/>
  <c r="AQ130" i="64"/>
  <c r="AR130" i="64"/>
  <c r="AH124" i="64"/>
  <c r="AI124" i="64"/>
  <c r="AJ124" i="64"/>
  <c r="AK124" i="64"/>
  <c r="AL124" i="64"/>
  <c r="AM124" i="64"/>
  <c r="AN124" i="64"/>
  <c r="AO124" i="64"/>
  <c r="AP124" i="64"/>
  <c r="AQ124" i="64"/>
  <c r="AR124" i="64"/>
  <c r="AH125" i="64"/>
  <c r="AI125" i="64"/>
  <c r="AJ125" i="64"/>
  <c r="AK125" i="64"/>
  <c r="AL125" i="64"/>
  <c r="AM125" i="64"/>
  <c r="AN125" i="64"/>
  <c r="AO125" i="64"/>
  <c r="AP125" i="64"/>
  <c r="AQ125" i="64"/>
  <c r="AR125" i="64"/>
  <c r="AH120" i="64"/>
  <c r="AI120" i="64"/>
  <c r="AJ120" i="64"/>
  <c r="AK120" i="64"/>
  <c r="AL120" i="64"/>
  <c r="AM120" i="64"/>
  <c r="AN120" i="64"/>
  <c r="AO120" i="64"/>
  <c r="AP120" i="64"/>
  <c r="AQ120" i="64"/>
  <c r="AR120" i="64"/>
  <c r="AH121" i="64"/>
  <c r="AI121" i="64"/>
  <c r="AJ121" i="64"/>
  <c r="AK121" i="64"/>
  <c r="AL121" i="64"/>
  <c r="AM121" i="64"/>
  <c r="AN121" i="64"/>
  <c r="AO121" i="64"/>
  <c r="AP121" i="64"/>
  <c r="AQ121" i="64"/>
  <c r="AR121" i="64"/>
  <c r="AH118" i="64"/>
  <c r="AI118" i="64"/>
  <c r="AJ118" i="64"/>
  <c r="AK118" i="64"/>
  <c r="AL118" i="64"/>
  <c r="AM118" i="64"/>
  <c r="AN118" i="64"/>
  <c r="AO118" i="64"/>
  <c r="AP118" i="64"/>
  <c r="AQ118" i="64"/>
  <c r="AR118" i="64"/>
  <c r="AH114" i="64"/>
  <c r="AI114" i="64"/>
  <c r="AJ114" i="64"/>
  <c r="AK114" i="64"/>
  <c r="AL114" i="64"/>
  <c r="AM114" i="64"/>
  <c r="AN114" i="64"/>
  <c r="AO114" i="64"/>
  <c r="AP114" i="64"/>
  <c r="AQ114" i="64"/>
  <c r="AR114" i="64"/>
  <c r="AH115" i="64"/>
  <c r="AI115" i="64"/>
  <c r="AJ115" i="64"/>
  <c r="AK115" i="64"/>
  <c r="AL115" i="64"/>
  <c r="AM115" i="64"/>
  <c r="AN115" i="64"/>
  <c r="AO115" i="64"/>
  <c r="AP115" i="64"/>
  <c r="AQ115" i="64"/>
  <c r="AR115" i="64"/>
  <c r="AH112" i="64"/>
  <c r="AI112" i="64"/>
  <c r="AJ112" i="64"/>
  <c r="AK112" i="64"/>
  <c r="AL112" i="64"/>
  <c r="AM112" i="64"/>
  <c r="AN112" i="64"/>
  <c r="AO112" i="64"/>
  <c r="AP112" i="64"/>
  <c r="AQ112" i="64"/>
  <c r="AR112" i="64"/>
  <c r="AG133" i="64"/>
  <c r="AG130" i="64"/>
  <c r="AG125" i="64"/>
  <c r="AG124" i="64"/>
  <c r="AG121" i="64"/>
  <c r="AG120" i="64"/>
  <c r="AG118" i="64"/>
  <c r="AG115" i="64"/>
  <c r="AG114" i="64"/>
  <c r="AG112" i="64"/>
  <c r="AH108" i="64"/>
  <c r="AI108" i="64"/>
  <c r="AJ108" i="64"/>
  <c r="AK108" i="64"/>
  <c r="AL108" i="64"/>
  <c r="AM108" i="64"/>
  <c r="AN108" i="64"/>
  <c r="AO108" i="64"/>
  <c r="AP108" i="64"/>
  <c r="AQ108" i="64"/>
  <c r="AR108" i="64"/>
  <c r="AH109" i="64"/>
  <c r="AI109" i="64"/>
  <c r="AJ109" i="64"/>
  <c r="AK109" i="64"/>
  <c r="AL109" i="64"/>
  <c r="AM109" i="64"/>
  <c r="AN109" i="64"/>
  <c r="AO109" i="64"/>
  <c r="AP109" i="64"/>
  <c r="AQ109" i="64"/>
  <c r="AR109" i="64"/>
  <c r="AG109" i="64"/>
  <c r="AG108" i="64"/>
  <c r="AH103" i="64"/>
  <c r="AI103" i="64"/>
  <c r="AJ103" i="64"/>
  <c r="AK103" i="64"/>
  <c r="AL103" i="64"/>
  <c r="AM103" i="64"/>
  <c r="AN103" i="64"/>
  <c r="AO103" i="64"/>
  <c r="AP103" i="64"/>
  <c r="AQ103" i="64"/>
  <c r="AR103" i="64"/>
  <c r="AH104" i="64"/>
  <c r="AI104" i="64"/>
  <c r="AJ104" i="64"/>
  <c r="AK104" i="64"/>
  <c r="AL104" i="64"/>
  <c r="AM104" i="64"/>
  <c r="AN104" i="64"/>
  <c r="AO104" i="64"/>
  <c r="AP104" i="64"/>
  <c r="AQ104" i="64"/>
  <c r="AR104" i="64"/>
  <c r="AH100" i="64"/>
  <c r="AI100" i="64"/>
  <c r="AJ100" i="64"/>
  <c r="AK100" i="64"/>
  <c r="AL100" i="64"/>
  <c r="AM100" i="64"/>
  <c r="AN100" i="64"/>
  <c r="AO100" i="64"/>
  <c r="AP100" i="64"/>
  <c r="AQ100" i="64"/>
  <c r="AR100" i="64"/>
  <c r="AH101" i="64"/>
  <c r="AI101" i="64"/>
  <c r="AJ101" i="64"/>
  <c r="AK101" i="64"/>
  <c r="AL101" i="64"/>
  <c r="AM101" i="64"/>
  <c r="AN101" i="64"/>
  <c r="AO101" i="64"/>
  <c r="AP101" i="64"/>
  <c r="AQ101" i="64"/>
  <c r="AR101" i="64"/>
  <c r="AH97" i="64"/>
  <c r="AI97" i="64"/>
  <c r="AJ97" i="64"/>
  <c r="AK97" i="64"/>
  <c r="AL97" i="64"/>
  <c r="AM97" i="64"/>
  <c r="AN97" i="64"/>
  <c r="AO97" i="64"/>
  <c r="AP97" i="64"/>
  <c r="AQ97" i="64"/>
  <c r="AR97" i="64"/>
  <c r="AH93" i="64"/>
  <c r="AI93" i="64"/>
  <c r="AJ93" i="64"/>
  <c r="AK93" i="64"/>
  <c r="AL93" i="64"/>
  <c r="AM93" i="64"/>
  <c r="AN93" i="64"/>
  <c r="AO93" i="64"/>
  <c r="AP93" i="64"/>
  <c r="AQ93" i="64"/>
  <c r="AR93" i="64"/>
  <c r="AH94" i="64"/>
  <c r="AI94" i="64"/>
  <c r="AJ94" i="64"/>
  <c r="AK94" i="64"/>
  <c r="AL94" i="64"/>
  <c r="AM94" i="64"/>
  <c r="AN94" i="64"/>
  <c r="AO94" i="64"/>
  <c r="AP94" i="64"/>
  <c r="AQ94" i="64"/>
  <c r="AR94" i="64"/>
  <c r="AH91" i="64"/>
  <c r="AI91" i="64"/>
  <c r="AJ91" i="64"/>
  <c r="AK91" i="64"/>
  <c r="AL91" i="64"/>
  <c r="AM91" i="64"/>
  <c r="AN91" i="64"/>
  <c r="AO91" i="64"/>
  <c r="AP91" i="64"/>
  <c r="AQ91" i="64"/>
  <c r="AR91" i="64"/>
  <c r="AG104" i="64"/>
  <c r="AG103" i="64"/>
  <c r="AG101" i="64"/>
  <c r="AG100" i="64"/>
  <c r="AG97" i="64"/>
  <c r="AG94" i="64"/>
  <c r="AG93" i="64"/>
  <c r="AG91" i="64"/>
  <c r="AH84" i="64"/>
  <c r="AI84" i="64"/>
  <c r="AJ84" i="64"/>
  <c r="AK84" i="64"/>
  <c r="AL84" i="64"/>
  <c r="AM84" i="64"/>
  <c r="AN84" i="64"/>
  <c r="AO84" i="64"/>
  <c r="AP84" i="64"/>
  <c r="AQ84" i="64"/>
  <c r="AR84" i="64"/>
  <c r="AH85" i="64"/>
  <c r="AI85" i="64"/>
  <c r="AJ85" i="64"/>
  <c r="AK85" i="64"/>
  <c r="AL85" i="64"/>
  <c r="AM85" i="64"/>
  <c r="AN85" i="64"/>
  <c r="AO85" i="64"/>
  <c r="AP85" i="64"/>
  <c r="AQ85" i="64"/>
  <c r="AR85" i="64"/>
  <c r="AH81" i="64"/>
  <c r="AI81" i="64"/>
  <c r="AJ81" i="64"/>
  <c r="AK81" i="64"/>
  <c r="AL81" i="64"/>
  <c r="AM81" i="64"/>
  <c r="AN81" i="64"/>
  <c r="AO81" i="64"/>
  <c r="AP81" i="64"/>
  <c r="AQ81" i="64"/>
  <c r="AR81" i="64"/>
  <c r="AH82" i="64"/>
  <c r="AI82" i="64"/>
  <c r="AJ82" i="64"/>
  <c r="AK82" i="64"/>
  <c r="AL82" i="64"/>
  <c r="AM82" i="64"/>
  <c r="AN82" i="64"/>
  <c r="AO82" i="64"/>
  <c r="AP82" i="64"/>
  <c r="AQ82" i="64"/>
  <c r="AR82" i="64"/>
  <c r="AH78" i="64"/>
  <c r="AI78" i="64"/>
  <c r="AJ78" i="64"/>
  <c r="AK78" i="64"/>
  <c r="AL78" i="64"/>
  <c r="AM78" i="64"/>
  <c r="AN78" i="64"/>
  <c r="AO78" i="64"/>
  <c r="AP78" i="64"/>
  <c r="AQ78" i="64"/>
  <c r="AR78" i="64"/>
  <c r="AH79" i="64"/>
  <c r="AI79" i="64"/>
  <c r="AJ79" i="64"/>
  <c r="AK79" i="64"/>
  <c r="AL79" i="64"/>
  <c r="AM79" i="64"/>
  <c r="AN79" i="64"/>
  <c r="AO79" i="64"/>
  <c r="AP79" i="64"/>
  <c r="AQ79" i="64"/>
  <c r="AR79" i="64"/>
  <c r="AH72" i="64"/>
  <c r="AI72" i="64"/>
  <c r="AJ72" i="64"/>
  <c r="AK72" i="64"/>
  <c r="AL72" i="64"/>
  <c r="AM72" i="64"/>
  <c r="AN72" i="64"/>
  <c r="AO72" i="64"/>
  <c r="AP72" i="64"/>
  <c r="AQ72" i="64"/>
  <c r="AR72" i="64"/>
  <c r="AH73" i="64"/>
  <c r="AI73" i="64"/>
  <c r="AJ73" i="64"/>
  <c r="AK73" i="64"/>
  <c r="AL73" i="64"/>
  <c r="AM73" i="64"/>
  <c r="AN73" i="64"/>
  <c r="AO73" i="64"/>
  <c r="AP73" i="64"/>
  <c r="AQ73" i="64"/>
  <c r="AR73" i="64"/>
  <c r="AH69" i="64"/>
  <c r="AI69" i="64"/>
  <c r="AJ69" i="64"/>
  <c r="AK69" i="64"/>
  <c r="AL69" i="64"/>
  <c r="AM69" i="64"/>
  <c r="AN69" i="64"/>
  <c r="AO69" i="64"/>
  <c r="AP69" i="64"/>
  <c r="AQ69" i="64"/>
  <c r="AR69" i="64"/>
  <c r="AH70" i="64"/>
  <c r="AI70" i="64"/>
  <c r="AJ70" i="64"/>
  <c r="AK70" i="64"/>
  <c r="AL70" i="64"/>
  <c r="AM70" i="64"/>
  <c r="AN70" i="64"/>
  <c r="AO70" i="64"/>
  <c r="AP70" i="64"/>
  <c r="AQ70" i="64"/>
  <c r="AR70" i="64"/>
  <c r="AH66" i="64"/>
  <c r="AI66" i="64"/>
  <c r="AJ66" i="64"/>
  <c r="AK66" i="64"/>
  <c r="AL66" i="64"/>
  <c r="AM66" i="64"/>
  <c r="AN66" i="64"/>
  <c r="AO66" i="64"/>
  <c r="AP66" i="64"/>
  <c r="AQ66" i="64"/>
  <c r="AR66" i="64"/>
  <c r="AH67" i="64"/>
  <c r="AI67" i="64"/>
  <c r="AJ67" i="64"/>
  <c r="AK67" i="64"/>
  <c r="AL67" i="64"/>
  <c r="AM67" i="64"/>
  <c r="AN67" i="64"/>
  <c r="AO67" i="64"/>
  <c r="AP67" i="64"/>
  <c r="AQ67" i="64"/>
  <c r="AR67" i="64"/>
  <c r="AG85" i="64"/>
  <c r="AG84" i="64"/>
  <c r="AG82" i="64"/>
  <c r="AG81" i="64"/>
  <c r="AG79" i="64"/>
  <c r="AG78" i="64"/>
  <c r="AG73" i="64"/>
  <c r="AG72" i="64"/>
  <c r="AG70" i="64"/>
  <c r="AG69" i="64"/>
  <c r="AG67" i="64"/>
  <c r="AG66" i="64"/>
  <c r="AR58" i="64"/>
  <c r="AR57" i="64"/>
  <c r="AS55" i="64"/>
  <c r="AS54" i="64"/>
  <c r="AS53" i="64"/>
  <c r="AS52" i="64"/>
  <c r="AS50" i="64"/>
  <c r="AS49" i="64"/>
  <c r="AS48" i="64"/>
  <c r="AS47" i="64"/>
  <c r="AS46" i="64"/>
  <c r="AS45" i="64"/>
  <c r="AS44" i="64"/>
  <c r="AS43" i="64"/>
  <c r="AS42" i="64"/>
  <c r="AS41" i="64"/>
  <c r="AS62" i="64"/>
  <c r="AS61" i="64"/>
  <c r="AH61" i="64"/>
  <c r="AI61" i="64"/>
  <c r="AJ61" i="64"/>
  <c r="AK61" i="64"/>
  <c r="AK60" i="64" s="1"/>
  <c r="AL61" i="64"/>
  <c r="AM61" i="64"/>
  <c r="AN61" i="64"/>
  <c r="AO61" i="64"/>
  <c r="AO60" i="64" s="1"/>
  <c r="AP61" i="64"/>
  <c r="AQ61" i="64"/>
  <c r="AR61" i="64"/>
  <c r="AH62" i="64"/>
  <c r="AH60" i="64" s="1"/>
  <c r="AI62" i="64"/>
  <c r="AJ62" i="64"/>
  <c r="AK62" i="64"/>
  <c r="AL62" i="64"/>
  <c r="AL60" i="64" s="1"/>
  <c r="AM62" i="64"/>
  <c r="AN62" i="64"/>
  <c r="AO62" i="64"/>
  <c r="AP62" i="64"/>
  <c r="AP60" i="64" s="1"/>
  <c r="AQ62" i="64"/>
  <c r="AR62" i="64"/>
  <c r="AH58" i="64"/>
  <c r="AI58" i="64"/>
  <c r="AJ58" i="64"/>
  <c r="AK58" i="64"/>
  <c r="AK57" i="64" s="1"/>
  <c r="AL58" i="64"/>
  <c r="AM58" i="64"/>
  <c r="AN58" i="64"/>
  <c r="AO58" i="64"/>
  <c r="AO57" i="64" s="1"/>
  <c r="AP58" i="64"/>
  <c r="AQ58" i="64"/>
  <c r="AH59" i="64"/>
  <c r="AH57" i="64" s="1"/>
  <c r="AI59" i="64"/>
  <c r="AJ59" i="64"/>
  <c r="AK59" i="64"/>
  <c r="AL59" i="64"/>
  <c r="AL57" i="64" s="1"/>
  <c r="AM59" i="64"/>
  <c r="AN59" i="64"/>
  <c r="AO59" i="64"/>
  <c r="AP59" i="64"/>
  <c r="AP57" i="64" s="1"/>
  <c r="AQ59" i="64"/>
  <c r="AR59" i="64"/>
  <c r="AH55" i="64"/>
  <c r="AI55" i="64"/>
  <c r="AJ55" i="64"/>
  <c r="AK55" i="64"/>
  <c r="AL55" i="64"/>
  <c r="AM55" i="64"/>
  <c r="AN55" i="64"/>
  <c r="AO55" i="64"/>
  <c r="AP55" i="64"/>
  <c r="AQ55" i="64"/>
  <c r="AR55" i="64"/>
  <c r="AH56" i="64"/>
  <c r="AI56" i="64"/>
  <c r="AJ56" i="64"/>
  <c r="AK56" i="64"/>
  <c r="AL56" i="64"/>
  <c r="AM56" i="64"/>
  <c r="AN56" i="64"/>
  <c r="AO56" i="64"/>
  <c r="AP56" i="64"/>
  <c r="AQ56" i="64"/>
  <c r="AR56" i="64"/>
  <c r="AG55" i="64"/>
  <c r="AG62" i="64"/>
  <c r="AG61" i="64"/>
  <c r="AG59" i="64"/>
  <c r="AG58" i="64"/>
  <c r="AG56" i="64"/>
  <c r="AI57" i="64"/>
  <c r="AJ57" i="64"/>
  <c r="AM57" i="64"/>
  <c r="AN57" i="64"/>
  <c r="AQ57" i="64"/>
  <c r="AI60" i="64"/>
  <c r="AJ60" i="64"/>
  <c r="AM60" i="64"/>
  <c r="AN60" i="64"/>
  <c r="AQ60" i="64"/>
  <c r="AR60" i="64"/>
  <c r="AH49" i="64"/>
  <c r="AI49" i="64"/>
  <c r="AJ49" i="64"/>
  <c r="AK49" i="64"/>
  <c r="AL49" i="64"/>
  <c r="AM49" i="64"/>
  <c r="AN49" i="64"/>
  <c r="AO49" i="64"/>
  <c r="AP49" i="64"/>
  <c r="AQ49" i="64"/>
  <c r="AR49" i="64"/>
  <c r="AH50" i="64"/>
  <c r="AI50" i="64"/>
  <c r="AJ50" i="64"/>
  <c r="AK50" i="64"/>
  <c r="AL50" i="64"/>
  <c r="AM50" i="64"/>
  <c r="AN50" i="64"/>
  <c r="AO50" i="64"/>
  <c r="AP50" i="64"/>
  <c r="AQ50" i="64"/>
  <c r="AR50" i="64"/>
  <c r="AH46" i="64"/>
  <c r="AI46" i="64"/>
  <c r="AJ46" i="64"/>
  <c r="AK46" i="64"/>
  <c r="AL46" i="64"/>
  <c r="AM46" i="64"/>
  <c r="AN46" i="64"/>
  <c r="AO46" i="64"/>
  <c r="AP46" i="64"/>
  <c r="AQ46" i="64"/>
  <c r="AR46" i="64"/>
  <c r="AH47" i="64"/>
  <c r="AI47" i="64"/>
  <c r="AJ47" i="64"/>
  <c r="AK47" i="64"/>
  <c r="AL47" i="64"/>
  <c r="AM47" i="64"/>
  <c r="AN47" i="64"/>
  <c r="AO47" i="64"/>
  <c r="AP47" i="64"/>
  <c r="AQ47" i="64"/>
  <c r="AR47" i="64"/>
  <c r="AH43" i="64"/>
  <c r="AI43" i="64"/>
  <c r="AJ43" i="64"/>
  <c r="AK43" i="64"/>
  <c r="AL43" i="64"/>
  <c r="AM43" i="64"/>
  <c r="AN43" i="64"/>
  <c r="AO43" i="64"/>
  <c r="AP43" i="64"/>
  <c r="AQ43" i="64"/>
  <c r="AR43" i="64"/>
  <c r="AH44" i="64"/>
  <c r="AI44" i="64"/>
  <c r="AJ44" i="64"/>
  <c r="AK44" i="64"/>
  <c r="AL44" i="64"/>
  <c r="AM44" i="64"/>
  <c r="AN44" i="64"/>
  <c r="AO44" i="64"/>
  <c r="AP44" i="64"/>
  <c r="AQ44" i="64"/>
  <c r="AR44" i="64"/>
  <c r="AG50" i="64"/>
  <c r="AG49" i="64"/>
  <c r="AG47" i="64"/>
  <c r="AG46" i="64"/>
  <c r="AG44" i="64"/>
  <c r="AG43" i="64"/>
  <c r="E13" i="64"/>
  <c r="F101" i="63"/>
  <c r="E101" i="63"/>
  <c r="E111" i="63" s="1"/>
  <c r="F171" i="59"/>
  <c r="F170" i="59"/>
  <c r="F169" i="59"/>
  <c r="F168" i="59"/>
  <c r="F167" i="59"/>
  <c r="F166" i="59"/>
  <c r="F165" i="59"/>
  <c r="F163" i="59" s="1"/>
  <c r="F164" i="59"/>
  <c r="E164" i="59"/>
  <c r="P171" i="59"/>
  <c r="O171" i="59"/>
  <c r="N171" i="59"/>
  <c r="M171" i="59"/>
  <c r="L171" i="59"/>
  <c r="K171" i="59"/>
  <c r="J171" i="59"/>
  <c r="I171" i="59"/>
  <c r="H171" i="59"/>
  <c r="G171" i="59"/>
  <c r="E171" i="59"/>
  <c r="P170" i="59"/>
  <c r="O170" i="59"/>
  <c r="N170" i="59"/>
  <c r="M170" i="59"/>
  <c r="M169" i="59" s="1"/>
  <c r="L170" i="59"/>
  <c r="K170" i="59"/>
  <c r="J170" i="59"/>
  <c r="I170" i="59"/>
  <c r="H170" i="59"/>
  <c r="G170" i="59"/>
  <c r="E170" i="59"/>
  <c r="Q170" i="59" s="1"/>
  <c r="P169" i="59"/>
  <c r="L169" i="59"/>
  <c r="I169" i="59"/>
  <c r="H169" i="59"/>
  <c r="P168" i="59"/>
  <c r="O168" i="59"/>
  <c r="O166" i="59" s="1"/>
  <c r="N168" i="59"/>
  <c r="M168" i="59"/>
  <c r="L168" i="59"/>
  <c r="K168" i="59"/>
  <c r="J168" i="59"/>
  <c r="I168" i="59"/>
  <c r="H168" i="59"/>
  <c r="G168" i="59"/>
  <c r="G166" i="59" s="1"/>
  <c r="E168" i="59"/>
  <c r="P167" i="59"/>
  <c r="O167" i="59"/>
  <c r="N167" i="59"/>
  <c r="N166" i="59" s="1"/>
  <c r="M167" i="59"/>
  <c r="L167" i="59"/>
  <c r="K167" i="59"/>
  <c r="J167" i="59"/>
  <c r="J166" i="59" s="1"/>
  <c r="I167" i="59"/>
  <c r="H167" i="59"/>
  <c r="G167" i="59"/>
  <c r="E167" i="59"/>
  <c r="Q167" i="59" s="1"/>
  <c r="P166" i="59"/>
  <c r="L166" i="59"/>
  <c r="K166" i="59"/>
  <c r="H166" i="59"/>
  <c r="P165" i="59"/>
  <c r="O165" i="59"/>
  <c r="O163" i="59" s="1"/>
  <c r="N165" i="59"/>
  <c r="M165" i="59"/>
  <c r="L165" i="59"/>
  <c r="L163" i="59" s="1"/>
  <c r="L162" i="59" s="1"/>
  <c r="K165" i="59"/>
  <c r="K163" i="59" s="1"/>
  <c r="J165" i="59"/>
  <c r="I165" i="59"/>
  <c r="H165" i="59"/>
  <c r="H163" i="59" s="1"/>
  <c r="G165" i="59"/>
  <c r="G163" i="59" s="1"/>
  <c r="E165" i="59"/>
  <c r="P164" i="59"/>
  <c r="O164" i="59"/>
  <c r="N164" i="59"/>
  <c r="N163" i="59" s="1"/>
  <c r="M164" i="59"/>
  <c r="M163" i="59" s="1"/>
  <c r="L164" i="59"/>
  <c r="K164" i="59"/>
  <c r="J164" i="59"/>
  <c r="I164" i="59"/>
  <c r="I163" i="59" s="1"/>
  <c r="H164" i="59"/>
  <c r="G164" i="59"/>
  <c r="E163" i="59"/>
  <c r="J163" i="59"/>
  <c r="P150" i="59"/>
  <c r="O150" i="59"/>
  <c r="N150" i="59"/>
  <c r="M150" i="59"/>
  <c r="L150" i="59"/>
  <c r="K150" i="59"/>
  <c r="J150" i="59"/>
  <c r="I150" i="59"/>
  <c r="H150" i="59"/>
  <c r="G150" i="59"/>
  <c r="F150" i="59"/>
  <c r="E150" i="59"/>
  <c r="Q144" i="59"/>
  <c r="Q143" i="59"/>
  <c r="P142" i="59"/>
  <c r="O142" i="59"/>
  <c r="N142" i="59"/>
  <c r="M142" i="59"/>
  <c r="L142" i="59"/>
  <c r="K142" i="59"/>
  <c r="J142" i="59"/>
  <c r="I142" i="59"/>
  <c r="H142" i="59"/>
  <c r="G142" i="59"/>
  <c r="F142" i="59"/>
  <c r="E142" i="59"/>
  <c r="Q141" i="59"/>
  <c r="Q140" i="59"/>
  <c r="P139" i="59"/>
  <c r="O139" i="59"/>
  <c r="N139" i="59"/>
  <c r="M139" i="59"/>
  <c r="L139" i="59"/>
  <c r="K139" i="59"/>
  <c r="J139" i="59"/>
  <c r="I139" i="59"/>
  <c r="H139" i="59"/>
  <c r="G139" i="59"/>
  <c r="F139" i="59"/>
  <c r="E139" i="59"/>
  <c r="Q138" i="59"/>
  <c r="Q137" i="59"/>
  <c r="P136" i="59"/>
  <c r="O136" i="59"/>
  <c r="N136" i="59"/>
  <c r="M136" i="59"/>
  <c r="L136" i="59"/>
  <c r="K136" i="59"/>
  <c r="J136" i="59"/>
  <c r="I136" i="59"/>
  <c r="H136" i="59"/>
  <c r="G136" i="59"/>
  <c r="F136" i="59"/>
  <c r="E136" i="59"/>
  <c r="P131" i="59"/>
  <c r="O131" i="59"/>
  <c r="N131" i="59"/>
  <c r="M131" i="59"/>
  <c r="L131" i="59"/>
  <c r="K131" i="59"/>
  <c r="J131" i="59"/>
  <c r="I131" i="59"/>
  <c r="H131" i="59"/>
  <c r="G131" i="59"/>
  <c r="F131" i="59"/>
  <c r="E131" i="59"/>
  <c r="P128" i="59"/>
  <c r="O128" i="59"/>
  <c r="N128" i="59"/>
  <c r="M128" i="59"/>
  <c r="L128" i="59"/>
  <c r="K128" i="59"/>
  <c r="J128" i="59"/>
  <c r="I128" i="59"/>
  <c r="H128" i="59"/>
  <c r="G128" i="59"/>
  <c r="F128" i="59"/>
  <c r="E128" i="59"/>
  <c r="P125" i="59"/>
  <c r="O125" i="59"/>
  <c r="N125" i="59"/>
  <c r="M125" i="59"/>
  <c r="L125" i="59"/>
  <c r="K125" i="59"/>
  <c r="J125" i="59"/>
  <c r="I125" i="59"/>
  <c r="H125" i="59"/>
  <c r="G125" i="59"/>
  <c r="F125" i="59"/>
  <c r="E125" i="59"/>
  <c r="P111" i="59"/>
  <c r="O111" i="59"/>
  <c r="N111" i="59"/>
  <c r="M111" i="59"/>
  <c r="L111" i="59"/>
  <c r="K111" i="59"/>
  <c r="J111" i="59"/>
  <c r="I111" i="59"/>
  <c r="H111" i="59"/>
  <c r="G111" i="59"/>
  <c r="F111" i="59"/>
  <c r="E111" i="59"/>
  <c r="Q105" i="59"/>
  <c r="Q104" i="59"/>
  <c r="P103" i="59"/>
  <c r="P130" i="59" s="1"/>
  <c r="O103" i="59"/>
  <c r="O130" i="59" s="1"/>
  <c r="N103" i="59"/>
  <c r="N130" i="59" s="1"/>
  <c r="M103" i="59"/>
  <c r="M130" i="59" s="1"/>
  <c r="L103" i="59"/>
  <c r="L130" i="59" s="1"/>
  <c r="K103" i="59"/>
  <c r="K130" i="59" s="1"/>
  <c r="J103" i="59"/>
  <c r="J130" i="59" s="1"/>
  <c r="I103" i="59"/>
  <c r="I130" i="59" s="1"/>
  <c r="H103" i="59"/>
  <c r="H130" i="59" s="1"/>
  <c r="G103" i="59"/>
  <c r="G130" i="59" s="1"/>
  <c r="F103" i="59"/>
  <c r="F130" i="59" s="1"/>
  <c r="E103" i="59"/>
  <c r="Q102" i="59"/>
  <c r="Q101" i="59"/>
  <c r="P100" i="59"/>
  <c r="P127" i="59" s="1"/>
  <c r="P126" i="59" s="1"/>
  <c r="O100" i="59"/>
  <c r="O127" i="59" s="1"/>
  <c r="O126" i="59" s="1"/>
  <c r="N100" i="59"/>
  <c r="N127" i="59" s="1"/>
  <c r="N126" i="59" s="1"/>
  <c r="M100" i="59"/>
  <c r="M127" i="59" s="1"/>
  <c r="L100" i="59"/>
  <c r="L127" i="59" s="1"/>
  <c r="L126" i="59" s="1"/>
  <c r="K100" i="59"/>
  <c r="K127" i="59" s="1"/>
  <c r="K126" i="59" s="1"/>
  <c r="J100" i="59"/>
  <c r="J127" i="59" s="1"/>
  <c r="J126" i="59" s="1"/>
  <c r="I100" i="59"/>
  <c r="I127" i="59" s="1"/>
  <c r="H100" i="59"/>
  <c r="H127" i="59" s="1"/>
  <c r="H126" i="59" s="1"/>
  <c r="G100" i="59"/>
  <c r="G127" i="59" s="1"/>
  <c r="G126" i="59" s="1"/>
  <c r="F100" i="59"/>
  <c r="F127" i="59" s="1"/>
  <c r="F126" i="59" s="1"/>
  <c r="E100" i="59"/>
  <c r="Q99" i="59"/>
  <c r="Q98" i="59"/>
  <c r="P97" i="59"/>
  <c r="O97" i="59"/>
  <c r="N97" i="59"/>
  <c r="N124" i="59" s="1"/>
  <c r="N123" i="59" s="1"/>
  <c r="M97" i="59"/>
  <c r="L97" i="59"/>
  <c r="K97" i="59"/>
  <c r="J97" i="59"/>
  <c r="J124" i="59" s="1"/>
  <c r="J123" i="59" s="1"/>
  <c r="I97" i="59"/>
  <c r="H97" i="59"/>
  <c r="G97" i="59"/>
  <c r="F97" i="59"/>
  <c r="F124" i="59" s="1"/>
  <c r="F123" i="59" s="1"/>
  <c r="E97" i="59"/>
  <c r="P92" i="59"/>
  <c r="O92" i="59"/>
  <c r="N92" i="59"/>
  <c r="M92" i="59"/>
  <c r="L92" i="59"/>
  <c r="K92" i="59"/>
  <c r="J92" i="59"/>
  <c r="I92" i="59"/>
  <c r="H92" i="59"/>
  <c r="G92" i="59"/>
  <c r="F92" i="59"/>
  <c r="E92" i="59"/>
  <c r="P89" i="59"/>
  <c r="O89" i="59"/>
  <c r="N89" i="59"/>
  <c r="M89" i="59"/>
  <c r="L89" i="59"/>
  <c r="K89" i="59"/>
  <c r="J89" i="59"/>
  <c r="I89" i="59"/>
  <c r="H89" i="59"/>
  <c r="G89" i="59"/>
  <c r="F89" i="59"/>
  <c r="E89" i="59"/>
  <c r="P86" i="59"/>
  <c r="O86" i="59"/>
  <c r="N86" i="59"/>
  <c r="M86" i="59"/>
  <c r="L86" i="59"/>
  <c r="K86" i="59"/>
  <c r="J86" i="59"/>
  <c r="I86" i="59"/>
  <c r="H86" i="59"/>
  <c r="G86" i="59"/>
  <c r="F86" i="59"/>
  <c r="E86" i="59"/>
  <c r="Q66" i="59"/>
  <c r="Q65" i="59"/>
  <c r="P64" i="59"/>
  <c r="P91" i="59" s="1"/>
  <c r="P90" i="59" s="1"/>
  <c r="O64" i="59"/>
  <c r="O91" i="59" s="1"/>
  <c r="N64" i="59"/>
  <c r="N91" i="59" s="1"/>
  <c r="M64" i="59"/>
  <c r="M91" i="59" s="1"/>
  <c r="L64" i="59"/>
  <c r="L91" i="59" s="1"/>
  <c r="L90" i="59" s="1"/>
  <c r="K64" i="59"/>
  <c r="K91" i="59" s="1"/>
  <c r="J64" i="59"/>
  <c r="J91" i="59" s="1"/>
  <c r="I64" i="59"/>
  <c r="I91" i="59" s="1"/>
  <c r="H64" i="59"/>
  <c r="H91" i="59" s="1"/>
  <c r="H90" i="59" s="1"/>
  <c r="G64" i="59"/>
  <c r="G91" i="59" s="1"/>
  <c r="F64" i="59"/>
  <c r="F91" i="59" s="1"/>
  <c r="E64" i="59"/>
  <c r="Q63" i="59"/>
  <c r="Q62" i="59"/>
  <c r="P61" i="59"/>
  <c r="P88" i="59" s="1"/>
  <c r="P87" i="59" s="1"/>
  <c r="O61" i="59"/>
  <c r="O88" i="59" s="1"/>
  <c r="O87" i="59" s="1"/>
  <c r="N61" i="59"/>
  <c r="N88" i="59" s="1"/>
  <c r="N87" i="59" s="1"/>
  <c r="M61" i="59"/>
  <c r="M88" i="59" s="1"/>
  <c r="L61" i="59"/>
  <c r="L88" i="59" s="1"/>
  <c r="L87" i="59" s="1"/>
  <c r="K61" i="59"/>
  <c r="K88" i="59" s="1"/>
  <c r="K87" i="59" s="1"/>
  <c r="J61" i="59"/>
  <c r="J88" i="59" s="1"/>
  <c r="J87" i="59" s="1"/>
  <c r="I61" i="59"/>
  <c r="I88" i="59" s="1"/>
  <c r="H61" i="59"/>
  <c r="H88" i="59" s="1"/>
  <c r="H87" i="59" s="1"/>
  <c r="G61" i="59"/>
  <c r="G88" i="59" s="1"/>
  <c r="G87" i="59" s="1"/>
  <c r="F61" i="59"/>
  <c r="F88" i="59" s="1"/>
  <c r="F87" i="59" s="1"/>
  <c r="E61" i="59"/>
  <c r="E88" i="59" s="1"/>
  <c r="Q60" i="59"/>
  <c r="Q59" i="59"/>
  <c r="P58" i="59"/>
  <c r="O58" i="59"/>
  <c r="N58" i="59"/>
  <c r="M58" i="59"/>
  <c r="L58" i="59"/>
  <c r="K58" i="59"/>
  <c r="J58" i="59"/>
  <c r="I58" i="59"/>
  <c r="H58" i="59"/>
  <c r="G58" i="59"/>
  <c r="F58" i="59"/>
  <c r="E58" i="59"/>
  <c r="P72" i="59"/>
  <c r="O72" i="59"/>
  <c r="N72" i="59"/>
  <c r="M72" i="59"/>
  <c r="L72" i="59"/>
  <c r="K72" i="59"/>
  <c r="J72" i="59"/>
  <c r="I72" i="59"/>
  <c r="H72" i="59"/>
  <c r="G72" i="59"/>
  <c r="F72" i="59"/>
  <c r="E72" i="59"/>
  <c r="H46" i="59"/>
  <c r="G47" i="59"/>
  <c r="G46" i="59"/>
  <c r="F47" i="59"/>
  <c r="F46" i="59"/>
  <c r="O47" i="59"/>
  <c r="N47" i="59"/>
  <c r="M47" i="59"/>
  <c r="L47" i="59"/>
  <c r="K47" i="59"/>
  <c r="J47" i="59"/>
  <c r="I47" i="59"/>
  <c r="H47" i="59"/>
  <c r="O46" i="59"/>
  <c r="N46" i="59"/>
  <c r="N45" i="59" s="1"/>
  <c r="M46" i="59"/>
  <c r="M45" i="59" s="1"/>
  <c r="L46" i="59"/>
  <c r="K46" i="59"/>
  <c r="J46" i="59"/>
  <c r="J45" i="59" s="1"/>
  <c r="I46" i="59"/>
  <c r="I45" i="59" s="1"/>
  <c r="O50" i="59"/>
  <c r="N50" i="59"/>
  <c r="M50" i="59"/>
  <c r="L50" i="59"/>
  <c r="K50" i="59"/>
  <c r="J50" i="59"/>
  <c r="I50" i="59"/>
  <c r="H50" i="59"/>
  <c r="G50" i="59"/>
  <c r="F50" i="59"/>
  <c r="O49" i="59"/>
  <c r="N49" i="59"/>
  <c r="M49" i="59"/>
  <c r="L49" i="59"/>
  <c r="K49" i="59"/>
  <c r="J49" i="59"/>
  <c r="I49" i="59"/>
  <c r="H49" i="59"/>
  <c r="G49" i="59"/>
  <c r="F49" i="59"/>
  <c r="O53" i="59"/>
  <c r="N53" i="59"/>
  <c r="M53" i="59"/>
  <c r="L53" i="59"/>
  <c r="K53" i="59"/>
  <c r="J53" i="59"/>
  <c r="I53" i="59"/>
  <c r="H53" i="59"/>
  <c r="G53" i="59"/>
  <c r="F53" i="59"/>
  <c r="O52" i="59"/>
  <c r="N52" i="59"/>
  <c r="M52" i="59"/>
  <c r="L52" i="59"/>
  <c r="K52" i="59"/>
  <c r="J52" i="59"/>
  <c r="I52" i="59"/>
  <c r="H52" i="59"/>
  <c r="G52" i="59"/>
  <c r="F52" i="59"/>
  <c r="E53" i="59"/>
  <c r="E52" i="59"/>
  <c r="E50" i="59"/>
  <c r="E49" i="59"/>
  <c r="E47" i="59"/>
  <c r="E46" i="59"/>
  <c r="P32" i="59"/>
  <c r="O32" i="59"/>
  <c r="N32" i="59"/>
  <c r="M32" i="59"/>
  <c r="L32" i="59"/>
  <c r="K32" i="59"/>
  <c r="J32" i="59"/>
  <c r="I32" i="59"/>
  <c r="H32" i="59"/>
  <c r="G32" i="59"/>
  <c r="F32" i="59"/>
  <c r="E32" i="59"/>
  <c r="AN143" i="36" l="1"/>
  <c r="AN135" i="36"/>
  <c r="AN132" i="36"/>
  <c r="AN73" i="36"/>
  <c r="AN76" i="36"/>
  <c r="AN68" i="36" s="1"/>
  <c r="AN122" i="36"/>
  <c r="AN138" i="36"/>
  <c r="AN99" i="36"/>
  <c r="AN129" i="36"/>
  <c r="AN126" i="36" s="1"/>
  <c r="AN121" i="36" s="1"/>
  <c r="AN115" i="36"/>
  <c r="AN105" i="36"/>
  <c r="AN96" i="36"/>
  <c r="AN91" i="36" s="1"/>
  <c r="AN87" i="36"/>
  <c r="AN79" i="36" s="1"/>
  <c r="AN84" i="36"/>
  <c r="AG294" i="65"/>
  <c r="AS299" i="65"/>
  <c r="AQ377" i="65"/>
  <c r="AS291" i="65"/>
  <c r="AO294" i="65"/>
  <c r="AO293" i="65" s="1"/>
  <c r="AS310" i="65"/>
  <c r="AS315" i="65"/>
  <c r="AS324" i="65"/>
  <c r="AS327" i="65"/>
  <c r="AS335" i="65"/>
  <c r="AS344" i="65"/>
  <c r="AG352" i="65"/>
  <c r="AS355" i="65"/>
  <c r="AG282" i="65"/>
  <c r="AK282" i="65"/>
  <c r="AK316" i="65" s="1"/>
  <c r="AK377" i="65" s="1"/>
  <c r="AO282" i="65"/>
  <c r="AS285" i="65"/>
  <c r="AH294" i="65"/>
  <c r="AH293" i="65" s="1"/>
  <c r="AP294" i="65"/>
  <c r="AP293" i="65" s="1"/>
  <c r="AS298" i="65"/>
  <c r="AS300" i="65"/>
  <c r="AG331" i="65"/>
  <c r="AK331" i="65"/>
  <c r="AK330" i="65" s="1"/>
  <c r="AK329" i="65" s="1"/>
  <c r="AK368" i="65" s="1"/>
  <c r="AK376" i="65" s="1"/>
  <c r="AO331" i="65"/>
  <c r="AO330" i="65" s="1"/>
  <c r="AS336" i="65"/>
  <c r="AI340" i="65"/>
  <c r="AI337" i="65" s="1"/>
  <c r="AS337" i="65" s="1"/>
  <c r="AS292" i="65"/>
  <c r="AS312" i="65"/>
  <c r="AS313" i="65"/>
  <c r="AS321" i="65"/>
  <c r="AS322" i="65"/>
  <c r="AS325" i="65"/>
  <c r="AO347" i="65"/>
  <c r="AH282" i="65"/>
  <c r="AL282" i="65"/>
  <c r="AL316" i="65" s="1"/>
  <c r="AL377" i="65" s="1"/>
  <c r="AP282" i="65"/>
  <c r="AS286" i="65"/>
  <c r="AJ290" i="65"/>
  <c r="AJ282" i="65" s="1"/>
  <c r="AJ316" i="65" s="1"/>
  <c r="AN290" i="65"/>
  <c r="AN282" i="65" s="1"/>
  <c r="AN316" i="65" s="1"/>
  <c r="AR290" i="65"/>
  <c r="AR282" i="65" s="1"/>
  <c r="AR316" i="65" s="1"/>
  <c r="AR377" i="65" s="1"/>
  <c r="AS301" i="65"/>
  <c r="AM305" i="65"/>
  <c r="AM293" i="65" s="1"/>
  <c r="AM316" i="65" s="1"/>
  <c r="AJ337" i="65"/>
  <c r="AJ330" i="65" s="1"/>
  <c r="AJ329" i="65" s="1"/>
  <c r="AJ368" i="65" s="1"/>
  <c r="AJ376" i="65" s="1"/>
  <c r="AN337" i="65"/>
  <c r="AN330" i="65" s="1"/>
  <c r="AN329" i="65" s="1"/>
  <c r="AN368" i="65" s="1"/>
  <c r="AN376" i="65" s="1"/>
  <c r="AQ340" i="65"/>
  <c r="AQ337" i="65" s="1"/>
  <c r="AH330" i="65"/>
  <c r="AH329" i="65" s="1"/>
  <c r="AH368" i="65" s="1"/>
  <c r="AH376" i="65" s="1"/>
  <c r="AP330" i="65"/>
  <c r="AP329" i="65" s="1"/>
  <c r="AP368" i="65" s="1"/>
  <c r="AP376" i="65" s="1"/>
  <c r="AJ340" i="65"/>
  <c r="AR340" i="65"/>
  <c r="AR337" i="65" s="1"/>
  <c r="AR330" i="65" s="1"/>
  <c r="AR329" i="65" s="1"/>
  <c r="AR368" i="65" s="1"/>
  <c r="AR376" i="65" s="1"/>
  <c r="AS345" i="65"/>
  <c r="AS350" i="65"/>
  <c r="AS351" i="65"/>
  <c r="AS369" i="65"/>
  <c r="AS372" i="65"/>
  <c r="AM340" i="65"/>
  <c r="AM337" i="65" s="1"/>
  <c r="AM330" i="65" s="1"/>
  <c r="AM329" i="65" s="1"/>
  <c r="AM368" i="65" s="1"/>
  <c r="AM376" i="65" s="1"/>
  <c r="AQ330" i="65"/>
  <c r="AQ329" i="65" s="1"/>
  <c r="AQ368" i="65" s="1"/>
  <c r="AQ376" i="65" s="1"/>
  <c r="AS342" i="65"/>
  <c r="AS343" i="65"/>
  <c r="AS348" i="65"/>
  <c r="AS354" i="65"/>
  <c r="AS356" i="65"/>
  <c r="AS357" i="65"/>
  <c r="AS333" i="65"/>
  <c r="AS339" i="65"/>
  <c r="AS341" i="65"/>
  <c r="AK161" i="65"/>
  <c r="AS161" i="65" s="1"/>
  <c r="AS170" i="65"/>
  <c r="AJ173" i="65"/>
  <c r="AJ172" i="65" s="1"/>
  <c r="AJ195" i="65" s="1"/>
  <c r="AN173" i="65"/>
  <c r="AN172" i="65" s="1"/>
  <c r="AN195" i="65" s="1"/>
  <c r="AR173" i="65"/>
  <c r="AR172" i="65" s="1"/>
  <c r="AR195" i="65" s="1"/>
  <c r="AS189" i="65"/>
  <c r="AG184" i="65"/>
  <c r="AS184" i="65" s="1"/>
  <c r="AS231" i="65"/>
  <c r="AS167" i="65"/>
  <c r="AO195" i="65"/>
  <c r="AG173" i="65"/>
  <c r="AS177" i="65"/>
  <c r="AS181" i="65"/>
  <c r="AS192" i="65"/>
  <c r="AJ208" i="65"/>
  <c r="AJ247" i="65" s="1"/>
  <c r="AJ255" i="65" s="1"/>
  <c r="AS191" i="65"/>
  <c r="AK226" i="65"/>
  <c r="AS176" i="65"/>
  <c r="AO226" i="65"/>
  <c r="AS212" i="65"/>
  <c r="AS213" i="65"/>
  <c r="AG210" i="65"/>
  <c r="AK208" i="65"/>
  <c r="AK247" i="65" s="1"/>
  <c r="AK255" i="65" s="1"/>
  <c r="AO208" i="65"/>
  <c r="AO247" i="65" s="1"/>
  <c r="AO255" i="65" s="1"/>
  <c r="AS214" i="65"/>
  <c r="AN216" i="65"/>
  <c r="AN209" i="65" s="1"/>
  <c r="AN208" i="65" s="1"/>
  <c r="AN247" i="65" s="1"/>
  <c r="AN255" i="65" s="1"/>
  <c r="AR216" i="65"/>
  <c r="AR209" i="65" s="1"/>
  <c r="AR208" i="65" s="1"/>
  <c r="AR247" i="65" s="1"/>
  <c r="AR255" i="65" s="1"/>
  <c r="AS221" i="65"/>
  <c r="AS224" i="65"/>
  <c r="AL226" i="65"/>
  <c r="AL208" i="65" s="1"/>
  <c r="AL247" i="65" s="1"/>
  <c r="AL255" i="65" s="1"/>
  <c r="AL256" i="65" s="1"/>
  <c r="AS229" i="65"/>
  <c r="AS230" i="65"/>
  <c r="AG237" i="65"/>
  <c r="AS237" i="65" s="1"/>
  <c r="AS248" i="65"/>
  <c r="AS251" i="65"/>
  <c r="AS206" i="65"/>
  <c r="AI247" i="65"/>
  <c r="AI255" i="65" s="1"/>
  <c r="AI256" i="65" s="1"/>
  <c r="AS234" i="65"/>
  <c r="AS164" i="65"/>
  <c r="AS235" i="65"/>
  <c r="AS193" i="65"/>
  <c r="AH196" i="65"/>
  <c r="AH247" i="65" s="1"/>
  <c r="AH255" i="65" s="1"/>
  <c r="AH256" i="65" s="1"/>
  <c r="AL196" i="65"/>
  <c r="AP196" i="65"/>
  <c r="AS196" i="65" s="1"/>
  <c r="AS202" i="65"/>
  <c r="AS201" i="65"/>
  <c r="AS203" i="65"/>
  <c r="AS215" i="65"/>
  <c r="AS218" i="65"/>
  <c r="AS227" i="65"/>
  <c r="AS239" i="65"/>
  <c r="AG220" i="65"/>
  <c r="AG223" i="65"/>
  <c r="AS223" i="65" s="1"/>
  <c r="AG40" i="65"/>
  <c r="AK40" i="65"/>
  <c r="AO40" i="65"/>
  <c r="AO74" i="65" s="1"/>
  <c r="AN74" i="65"/>
  <c r="AH52" i="65"/>
  <c r="AH51" i="65" s="1"/>
  <c r="AH74" i="65" s="1"/>
  <c r="AL74" i="65"/>
  <c r="AP52" i="65"/>
  <c r="AP51" i="65" s="1"/>
  <c r="AP74" i="65" s="1"/>
  <c r="AJ52" i="65"/>
  <c r="AR74" i="65"/>
  <c r="AG110" i="65"/>
  <c r="AS113" i="65"/>
  <c r="AS45" i="65"/>
  <c r="AJ88" i="65"/>
  <c r="AJ87" i="65" s="1"/>
  <c r="AJ126" i="65" s="1"/>
  <c r="AJ134" i="65" s="1"/>
  <c r="AM51" i="65"/>
  <c r="AM74" i="65" s="1"/>
  <c r="AQ74" i="65"/>
  <c r="AJ63" i="65"/>
  <c r="AH88" i="65"/>
  <c r="AH87" i="65" s="1"/>
  <c r="AH126" i="65" s="1"/>
  <c r="AH134" i="65" s="1"/>
  <c r="AS43" i="65"/>
  <c r="AS68" i="65"/>
  <c r="AS72" i="65"/>
  <c r="AK95" i="65"/>
  <c r="AI75" i="65"/>
  <c r="AN105" i="65"/>
  <c r="AS120" i="65"/>
  <c r="AS124" i="65"/>
  <c r="AS46" i="65"/>
  <c r="AS49" i="65"/>
  <c r="AS69" i="65"/>
  <c r="AS71" i="65"/>
  <c r="AS99" i="65"/>
  <c r="AH105" i="65"/>
  <c r="AS127" i="65"/>
  <c r="AS133" i="65"/>
  <c r="AS57" i="65"/>
  <c r="AK98" i="65"/>
  <c r="AS112" i="65"/>
  <c r="AS114" i="65"/>
  <c r="AK52" i="65"/>
  <c r="AK51" i="65" s="1"/>
  <c r="AI63" i="65"/>
  <c r="AI51" i="65" s="1"/>
  <c r="AI74" i="65" s="1"/>
  <c r="AM63" i="65"/>
  <c r="AN75" i="65"/>
  <c r="AS75" i="65" s="1"/>
  <c r="AM88" i="65"/>
  <c r="AO98" i="65"/>
  <c r="AO95" i="65" s="1"/>
  <c r="AL98" i="65"/>
  <c r="AL95" i="65" s="1"/>
  <c r="AL88" i="65" s="1"/>
  <c r="AL87" i="65" s="1"/>
  <c r="AL126" i="65" s="1"/>
  <c r="AL134" i="65" s="1"/>
  <c r="AL105" i="65"/>
  <c r="AS109" i="65"/>
  <c r="AS115" i="65"/>
  <c r="AS122" i="65"/>
  <c r="AS130" i="65"/>
  <c r="AG51" i="65"/>
  <c r="AS56" i="65"/>
  <c r="AS59" i="65"/>
  <c r="AS62" i="65"/>
  <c r="AS79" i="65"/>
  <c r="U75" i="65"/>
  <c r="U126" i="65" s="1"/>
  <c r="U134" i="65" s="1"/>
  <c r="U135" i="65" s="1"/>
  <c r="AG98" i="65"/>
  <c r="AS98" i="65" s="1"/>
  <c r="AP105" i="65"/>
  <c r="AP87" i="65" s="1"/>
  <c r="AP126" i="65" s="1"/>
  <c r="AP134" i="65" s="1"/>
  <c r="AS78" i="65"/>
  <c r="AS81" i="65"/>
  <c r="AS80" i="65"/>
  <c r="AS82" i="65"/>
  <c r="AS84" i="65"/>
  <c r="AS83" i="65"/>
  <c r="AS85" i="65"/>
  <c r="AS91" i="65"/>
  <c r="AG92" i="65"/>
  <c r="AK92" i="65"/>
  <c r="AK89" i="65" s="1"/>
  <c r="AK88" i="65" s="1"/>
  <c r="AK87" i="65" s="1"/>
  <c r="AK126" i="65" s="1"/>
  <c r="AK134" i="65" s="1"/>
  <c r="AO92" i="65"/>
  <c r="AO89" i="65" s="1"/>
  <c r="AO88" i="65" s="1"/>
  <c r="AO87" i="65" s="1"/>
  <c r="AO126" i="65" s="1"/>
  <c r="AO134" i="65" s="1"/>
  <c r="AS93" i="65"/>
  <c r="AJ95" i="65"/>
  <c r="AN95" i="65"/>
  <c r="AN88" i="65" s="1"/>
  <c r="AN87" i="65" s="1"/>
  <c r="AN126" i="65" s="1"/>
  <c r="AN134" i="65" s="1"/>
  <c r="AR95" i="65"/>
  <c r="AR88" i="65" s="1"/>
  <c r="AR87" i="65" s="1"/>
  <c r="AR126" i="65" s="1"/>
  <c r="AR134" i="65" s="1"/>
  <c r="AS100" i="65"/>
  <c r="AS101" i="65"/>
  <c r="AS103" i="65"/>
  <c r="AS104" i="65"/>
  <c r="AS106" i="65"/>
  <c r="AS108" i="65"/>
  <c r="AI110" i="65"/>
  <c r="AI105" i="65" s="1"/>
  <c r="AI87" i="65" s="1"/>
  <c r="AI126" i="65" s="1"/>
  <c r="AI134" i="65" s="1"/>
  <c r="AM110" i="65"/>
  <c r="AM105" i="65" s="1"/>
  <c r="AQ110" i="65"/>
  <c r="AQ105" i="65" s="1"/>
  <c r="AQ87" i="65" s="1"/>
  <c r="AQ126" i="65" s="1"/>
  <c r="AQ134" i="65" s="1"/>
  <c r="AS118" i="65"/>
  <c r="AK282" i="64"/>
  <c r="AO282" i="64"/>
  <c r="AP330" i="64"/>
  <c r="AP329" i="64" s="1"/>
  <c r="AP368" i="64" s="1"/>
  <c r="AP376" i="64" s="1"/>
  <c r="AG282" i="64"/>
  <c r="U377" i="64"/>
  <c r="AH330" i="64"/>
  <c r="AH329" i="64" s="1"/>
  <c r="AG340" i="64"/>
  <c r="AS341" i="64"/>
  <c r="AS356" i="64"/>
  <c r="AS369" i="64"/>
  <c r="AJ305" i="64"/>
  <c r="AR305" i="64"/>
  <c r="AR352" i="64"/>
  <c r="AR347" i="64" s="1"/>
  <c r="AI294" i="64"/>
  <c r="AI293" i="64" s="1"/>
  <c r="AI316" i="64" s="1"/>
  <c r="AQ294" i="64"/>
  <c r="AQ293" i="64" s="1"/>
  <c r="AQ316" i="64" s="1"/>
  <c r="AJ299" i="64"/>
  <c r="AN299" i="64"/>
  <c r="AR299" i="64"/>
  <c r="AS314" i="64"/>
  <c r="AS315" i="64"/>
  <c r="AH317" i="64"/>
  <c r="AP317" i="64"/>
  <c r="AL340" i="64"/>
  <c r="AL337" i="64" s="1"/>
  <c r="AS344" i="64"/>
  <c r="AS354" i="64"/>
  <c r="AM358" i="64"/>
  <c r="AQ358" i="64"/>
  <c r="AI330" i="64"/>
  <c r="AS375" i="64"/>
  <c r="AN305" i="64"/>
  <c r="AQ347" i="64"/>
  <c r="AG358" i="64"/>
  <c r="AS361" i="64"/>
  <c r="AH294" i="64"/>
  <c r="AH293" i="64" s="1"/>
  <c r="AH316" i="64" s="1"/>
  <c r="AL294" i="64"/>
  <c r="AL293" i="64" s="1"/>
  <c r="AL316" i="64" s="1"/>
  <c r="AP294" i="64"/>
  <c r="AP293" i="64" s="1"/>
  <c r="AP316" i="64" s="1"/>
  <c r="AG299" i="64"/>
  <c r="AK299" i="64"/>
  <c r="AK294" i="64" s="1"/>
  <c r="AK293" i="64" s="1"/>
  <c r="AK316" i="64" s="1"/>
  <c r="AO299" i="64"/>
  <c r="AO294" i="64" s="1"/>
  <c r="AO293" i="64" s="1"/>
  <c r="AO316" i="64" s="1"/>
  <c r="AJ302" i="64"/>
  <c r="AN302" i="64"/>
  <c r="AR302" i="64"/>
  <c r="AI317" i="64"/>
  <c r="AM317" i="64"/>
  <c r="AQ317" i="64"/>
  <c r="AS324" i="64"/>
  <c r="AM330" i="64"/>
  <c r="AL330" i="64"/>
  <c r="AS339" i="64"/>
  <c r="AO340" i="64"/>
  <c r="AO337" i="64" s="1"/>
  <c r="AI340" i="64"/>
  <c r="AI337" i="64" s="1"/>
  <c r="AQ340" i="64"/>
  <c r="AQ337" i="64" s="1"/>
  <c r="AQ330" i="64" s="1"/>
  <c r="AQ329" i="64" s="1"/>
  <c r="AQ368" i="64" s="1"/>
  <c r="AQ376" i="64" s="1"/>
  <c r="AJ355" i="64"/>
  <c r="AJ352" i="64" s="1"/>
  <c r="AJ347" i="64" s="1"/>
  <c r="AN355" i="64"/>
  <c r="AN352" i="64" s="1"/>
  <c r="AN347" i="64" s="1"/>
  <c r="AR355" i="64"/>
  <c r="AS366" i="64"/>
  <c r="AL347" i="64"/>
  <c r="AS357" i="64"/>
  <c r="AS372" i="64"/>
  <c r="AS320" i="64"/>
  <c r="AS323" i="64"/>
  <c r="AS326" i="64"/>
  <c r="AS333" i="64"/>
  <c r="AG334" i="64"/>
  <c r="AK334" i="64"/>
  <c r="AK331" i="64" s="1"/>
  <c r="AK330" i="64" s="1"/>
  <c r="AK329" i="64" s="1"/>
  <c r="AK368" i="64" s="1"/>
  <c r="AK376" i="64" s="1"/>
  <c r="AO334" i="64"/>
  <c r="AO331" i="64" s="1"/>
  <c r="AO330" i="64" s="1"/>
  <c r="AO329" i="64" s="1"/>
  <c r="AO368" i="64" s="1"/>
  <c r="AO376" i="64" s="1"/>
  <c r="AS335" i="64"/>
  <c r="AJ337" i="64"/>
  <c r="AJ330" i="64" s="1"/>
  <c r="AN337" i="64"/>
  <c r="AN330" i="64" s="1"/>
  <c r="AR337" i="64"/>
  <c r="AR330" i="64" s="1"/>
  <c r="AR329" i="64" s="1"/>
  <c r="AR368" i="64" s="1"/>
  <c r="AR376" i="64" s="1"/>
  <c r="AS342" i="64"/>
  <c r="AS343" i="64"/>
  <c r="AS345" i="64"/>
  <c r="AS346" i="64"/>
  <c r="AS348" i="64"/>
  <c r="AS350" i="64"/>
  <c r="AI352" i="64"/>
  <c r="AI347" i="64" s="1"/>
  <c r="AM352" i="64"/>
  <c r="AM347" i="64" s="1"/>
  <c r="AQ352" i="64"/>
  <c r="AS360" i="64"/>
  <c r="AG322" i="64"/>
  <c r="AS322" i="64" s="1"/>
  <c r="AG325" i="64"/>
  <c r="AS325" i="64" s="1"/>
  <c r="AG240" i="64"/>
  <c r="AG237" i="64"/>
  <c r="AG234" i="64"/>
  <c r="AG223" i="64"/>
  <c r="AG219" i="64"/>
  <c r="AG216" i="64"/>
  <c r="AG209" i="64"/>
  <c r="AG201" i="64"/>
  <c r="AG196" i="64"/>
  <c r="AG189" i="64"/>
  <c r="AG184" i="64"/>
  <c r="AG60" i="64"/>
  <c r="AG57" i="64"/>
  <c r="H162" i="59"/>
  <c r="P163" i="59"/>
  <c r="P162" i="59" s="1"/>
  <c r="G169" i="59"/>
  <c r="G162" i="59" s="1"/>
  <c r="K169" i="59"/>
  <c r="K162" i="59" s="1"/>
  <c r="O169" i="59"/>
  <c r="O162" i="59" s="1"/>
  <c r="G90" i="59"/>
  <c r="K90" i="59"/>
  <c r="O90" i="59"/>
  <c r="I124" i="59"/>
  <c r="I123" i="59" s="1"/>
  <c r="M124" i="59"/>
  <c r="M123" i="59" s="1"/>
  <c r="I129" i="59"/>
  <c r="M129" i="59"/>
  <c r="Q139" i="59"/>
  <c r="I166" i="59"/>
  <c r="I162" i="59" s="1"/>
  <c r="M166" i="59"/>
  <c r="M162" i="59" s="1"/>
  <c r="E169" i="59"/>
  <c r="Q165" i="59"/>
  <c r="E166" i="59"/>
  <c r="Q171" i="59"/>
  <c r="J169" i="59"/>
  <c r="J162" i="59" s="1"/>
  <c r="N169" i="59"/>
  <c r="N162" i="59" s="1"/>
  <c r="F162" i="59"/>
  <c r="Q163" i="59"/>
  <c r="E162" i="59"/>
  <c r="Q164" i="59"/>
  <c r="Q168" i="59"/>
  <c r="G124" i="59"/>
  <c r="G123" i="59" s="1"/>
  <c r="K124" i="59"/>
  <c r="K123" i="59" s="1"/>
  <c r="O124" i="59"/>
  <c r="O123" i="59" s="1"/>
  <c r="G129" i="59"/>
  <c r="K129" i="59"/>
  <c r="O129" i="59"/>
  <c r="H124" i="59"/>
  <c r="L124" i="59"/>
  <c r="L123" i="59" s="1"/>
  <c r="L122" i="59" s="1"/>
  <c r="P124" i="59"/>
  <c r="P123" i="59" s="1"/>
  <c r="H129" i="59"/>
  <c r="L129" i="59"/>
  <c r="P129" i="59"/>
  <c r="K122" i="59"/>
  <c r="J129" i="59"/>
  <c r="J122" i="59" s="1"/>
  <c r="N129" i="59"/>
  <c r="N122" i="59" s="1"/>
  <c r="H51" i="59"/>
  <c r="Q100" i="59"/>
  <c r="E127" i="59"/>
  <c r="Q127" i="59" s="1"/>
  <c r="Q128" i="59"/>
  <c r="I126" i="59"/>
  <c r="M126" i="59"/>
  <c r="M122" i="59" s="1"/>
  <c r="H123" i="59"/>
  <c r="Q136" i="59"/>
  <c r="Q142" i="59"/>
  <c r="F129" i="59"/>
  <c r="F122" i="59" s="1"/>
  <c r="Q88" i="59"/>
  <c r="Q97" i="59"/>
  <c r="Q103" i="59"/>
  <c r="E124" i="59"/>
  <c r="E123" i="59" s="1"/>
  <c r="Q125" i="59"/>
  <c r="E130" i="59"/>
  <c r="Q131" i="59"/>
  <c r="K85" i="59"/>
  <c r="K84" i="59" s="1"/>
  <c r="O85" i="59"/>
  <c r="O84" i="59" s="1"/>
  <c r="O83" i="59" s="1"/>
  <c r="H85" i="59"/>
  <c r="H84" i="59" s="1"/>
  <c r="H83" i="59" s="1"/>
  <c r="L85" i="59"/>
  <c r="L84" i="59" s="1"/>
  <c r="L83" i="59" s="1"/>
  <c r="P85" i="59"/>
  <c r="P84" i="59" s="1"/>
  <c r="P83" i="59" s="1"/>
  <c r="I85" i="59"/>
  <c r="I84" i="59" s="1"/>
  <c r="M85" i="59"/>
  <c r="M84" i="59" s="1"/>
  <c r="I90" i="59"/>
  <c r="M90" i="59"/>
  <c r="G85" i="59"/>
  <c r="G84" i="59" s="1"/>
  <c r="G83" i="59" s="1"/>
  <c r="H48" i="59"/>
  <c r="F85" i="59"/>
  <c r="F84" i="59" s="1"/>
  <c r="J85" i="59"/>
  <c r="J84" i="59" s="1"/>
  <c r="N85" i="59"/>
  <c r="N84" i="59" s="1"/>
  <c r="F90" i="59"/>
  <c r="J90" i="59"/>
  <c r="I87" i="59"/>
  <c r="N90" i="59"/>
  <c r="Q61" i="59"/>
  <c r="Q89" i="59"/>
  <c r="M87" i="59"/>
  <c r="N48" i="59"/>
  <c r="Q58" i="59"/>
  <c r="Q64" i="59"/>
  <c r="E85" i="59"/>
  <c r="E84" i="59" s="1"/>
  <c r="Q86" i="59"/>
  <c r="E91" i="59"/>
  <c r="Q92" i="59"/>
  <c r="E87" i="59"/>
  <c r="I51" i="59"/>
  <c r="K48" i="59"/>
  <c r="O51" i="59"/>
  <c r="M51" i="59"/>
  <c r="O48" i="59"/>
  <c r="L51" i="59"/>
  <c r="F48" i="59"/>
  <c r="J48" i="59"/>
  <c r="Q49" i="59"/>
  <c r="G48" i="59"/>
  <c r="L48" i="59"/>
  <c r="G51" i="59"/>
  <c r="K45" i="59"/>
  <c r="O45" i="59"/>
  <c r="Q52" i="59"/>
  <c r="Q53" i="59"/>
  <c r="Q47" i="59"/>
  <c r="K51" i="59"/>
  <c r="G45" i="59"/>
  <c r="F45" i="59"/>
  <c r="E51" i="59"/>
  <c r="E45" i="59"/>
  <c r="I48" i="59"/>
  <c r="N51" i="59"/>
  <c r="N44" i="59" s="1"/>
  <c r="H45" i="59"/>
  <c r="L45" i="59"/>
  <c r="M48" i="59"/>
  <c r="J51" i="59"/>
  <c r="J44" i="59" s="1"/>
  <c r="E48" i="59"/>
  <c r="Q50" i="59"/>
  <c r="F51" i="59"/>
  <c r="Q46" i="59"/>
  <c r="AM377" i="65" l="1"/>
  <c r="AJ377" i="65"/>
  <c r="AN377" i="65"/>
  <c r="AO316" i="65"/>
  <c r="AO377" i="65" s="1"/>
  <c r="AS340" i="65"/>
  <c r="AS331" i="65"/>
  <c r="AG330" i="65"/>
  <c r="AH316" i="65"/>
  <c r="AH377" i="65" s="1"/>
  <c r="AS282" i="65"/>
  <c r="AS305" i="65"/>
  <c r="AG347" i="65"/>
  <c r="AS347" i="65" s="1"/>
  <c r="AS352" i="65"/>
  <c r="AP316" i="65"/>
  <c r="AP377" i="65" s="1"/>
  <c r="AS294" i="65"/>
  <c r="AG293" i="65"/>
  <c r="AI330" i="65"/>
  <c r="AI329" i="65" s="1"/>
  <c r="AI368" i="65" s="1"/>
  <c r="AI376" i="65" s="1"/>
  <c r="AI377" i="65" s="1"/>
  <c r="AO329" i="65"/>
  <c r="AO368" i="65" s="1"/>
  <c r="AO376" i="65" s="1"/>
  <c r="AS290" i="65"/>
  <c r="AG219" i="65"/>
  <c r="AS220" i="65"/>
  <c r="AN256" i="65"/>
  <c r="AS210" i="65"/>
  <c r="AG226" i="65"/>
  <c r="AS226" i="65" s="1"/>
  <c r="AK195" i="65"/>
  <c r="AK256" i="65" s="1"/>
  <c r="AP247" i="65"/>
  <c r="AP255" i="65" s="1"/>
  <c r="AP256" i="65" s="1"/>
  <c r="AS173" i="65"/>
  <c r="AG172" i="65"/>
  <c r="AO256" i="65"/>
  <c r="AJ256" i="65"/>
  <c r="AR256" i="65"/>
  <c r="AO135" i="65"/>
  <c r="AI135" i="65"/>
  <c r="AS40" i="65"/>
  <c r="AG74" i="65"/>
  <c r="AM87" i="65"/>
  <c r="AM126" i="65" s="1"/>
  <c r="AM134" i="65" s="1"/>
  <c r="AM135" i="65" s="1"/>
  <c r="AG95" i="65"/>
  <c r="AS95" i="65" s="1"/>
  <c r="AS63" i="65"/>
  <c r="AS110" i="65"/>
  <c r="AG105" i="65"/>
  <c r="AS105" i="65" s="1"/>
  <c r="AJ51" i="65"/>
  <c r="AJ74" i="65" s="1"/>
  <c r="AJ135" i="65" s="1"/>
  <c r="AN135" i="65"/>
  <c r="AL135" i="65"/>
  <c r="AH135" i="65"/>
  <c r="AS92" i="65"/>
  <c r="AG89" i="65"/>
  <c r="AK74" i="65"/>
  <c r="AK135" i="65" s="1"/>
  <c r="AS52" i="65"/>
  <c r="AQ135" i="65"/>
  <c r="AR135" i="65"/>
  <c r="AP135" i="65"/>
  <c r="AL329" i="64"/>
  <c r="AL368" i="64" s="1"/>
  <c r="AL376" i="64" s="1"/>
  <c r="AK377" i="64"/>
  <c r="AI329" i="64"/>
  <c r="AI368" i="64" s="1"/>
  <c r="AI376" i="64" s="1"/>
  <c r="AN294" i="64"/>
  <c r="AN293" i="64" s="1"/>
  <c r="AN316" i="64" s="1"/>
  <c r="AN377" i="64" s="1"/>
  <c r="AS340" i="64"/>
  <c r="AS355" i="64"/>
  <c r="AN329" i="64"/>
  <c r="AN368" i="64" s="1"/>
  <c r="AN376" i="64" s="1"/>
  <c r="AG317" i="64"/>
  <c r="AS317" i="64" s="1"/>
  <c r="AM329" i="64"/>
  <c r="AM368" i="64" s="1"/>
  <c r="AM376" i="64" s="1"/>
  <c r="AM377" i="64" s="1"/>
  <c r="AG294" i="64"/>
  <c r="AJ294" i="64"/>
  <c r="AJ293" i="64" s="1"/>
  <c r="AJ316" i="64" s="1"/>
  <c r="AJ377" i="64" s="1"/>
  <c r="AJ329" i="64"/>
  <c r="AJ368" i="64" s="1"/>
  <c r="AJ376" i="64" s="1"/>
  <c r="AS334" i="64"/>
  <c r="AG331" i="64"/>
  <c r="AP377" i="64"/>
  <c r="AG347" i="64"/>
  <c r="AS347" i="64" s="1"/>
  <c r="AS358" i="64"/>
  <c r="AQ377" i="64"/>
  <c r="AH377" i="64"/>
  <c r="AH368" i="64"/>
  <c r="AH376" i="64" s="1"/>
  <c r="AG337" i="64"/>
  <c r="AS337" i="64" s="1"/>
  <c r="AO377" i="64"/>
  <c r="AL377" i="64"/>
  <c r="AS352" i="64"/>
  <c r="AR294" i="64"/>
  <c r="AR293" i="64" s="1"/>
  <c r="AR316" i="64" s="1"/>
  <c r="AR377" i="64" s="1"/>
  <c r="AI377" i="64"/>
  <c r="I122" i="59"/>
  <c r="G122" i="59"/>
  <c r="Q169" i="59"/>
  <c r="Q45" i="59"/>
  <c r="K83" i="59"/>
  <c r="H122" i="59"/>
  <c r="O122" i="59"/>
  <c r="Q166" i="59"/>
  <c r="Q162" i="59"/>
  <c r="D11" i="59" s="1"/>
  <c r="F83" i="59"/>
  <c r="Q124" i="59"/>
  <c r="J83" i="59"/>
  <c r="E126" i="59"/>
  <c r="P122" i="59"/>
  <c r="N83" i="59"/>
  <c r="M83" i="59"/>
  <c r="Q123" i="59"/>
  <c r="I83" i="59"/>
  <c r="Q130" i="59"/>
  <c r="E129" i="59"/>
  <c r="Q129" i="59" s="1"/>
  <c r="H44" i="59"/>
  <c r="Q91" i="59"/>
  <c r="E90" i="59"/>
  <c r="Q84" i="59"/>
  <c r="I44" i="59"/>
  <c r="Q87" i="59"/>
  <c r="O44" i="59"/>
  <c r="Q85" i="59"/>
  <c r="M44" i="59"/>
  <c r="L44" i="59"/>
  <c r="K44" i="59"/>
  <c r="G44" i="59"/>
  <c r="F44" i="59"/>
  <c r="Q48" i="59"/>
  <c r="Q51" i="59"/>
  <c r="E44" i="59"/>
  <c r="AS293" i="65" l="1"/>
  <c r="AG316" i="65"/>
  <c r="AG329" i="65"/>
  <c r="AS330" i="65"/>
  <c r="AG195" i="65"/>
  <c r="AS172" i="65"/>
  <c r="AS219" i="65"/>
  <c r="AG216" i="65"/>
  <c r="AS74" i="65"/>
  <c r="AS89" i="65"/>
  <c r="AG88" i="65"/>
  <c r="AS51" i="65"/>
  <c r="AS331" i="64"/>
  <c r="AG330" i="64"/>
  <c r="AG293" i="64"/>
  <c r="E122" i="59"/>
  <c r="Q122" i="59" s="1"/>
  <c r="E11" i="59" s="1"/>
  <c r="Q126" i="59"/>
  <c r="Q90" i="59"/>
  <c r="E83" i="59"/>
  <c r="AS329" i="65" l="1"/>
  <c r="AG368" i="65"/>
  <c r="AS316" i="65"/>
  <c r="AS216" i="65"/>
  <c r="AG209" i="65"/>
  <c r="AS195" i="65"/>
  <c r="AG87" i="65"/>
  <c r="AS88" i="65"/>
  <c r="AG316" i="64"/>
  <c r="AG329" i="64"/>
  <c r="AS330" i="64"/>
  <c r="Q83" i="59"/>
  <c r="F11" i="59" s="1"/>
  <c r="AS368" i="65" l="1"/>
  <c r="AG376" i="65"/>
  <c r="AG208" i="65"/>
  <c r="AS209" i="65"/>
  <c r="AS87" i="65"/>
  <c r="AG126" i="65"/>
  <c r="AS329" i="64"/>
  <c r="AG368" i="64"/>
  <c r="AS316" i="64"/>
  <c r="AS376" i="65" l="1"/>
  <c r="AG377" i="65"/>
  <c r="AS377" i="65" s="1"/>
  <c r="AS208" i="65"/>
  <c r="AG247" i="65"/>
  <c r="AG134" i="65"/>
  <c r="AS126" i="65"/>
  <c r="AG376" i="64"/>
  <c r="AS368" i="64"/>
  <c r="AS247" i="65" l="1"/>
  <c r="AG255" i="65"/>
  <c r="AS134" i="65"/>
  <c r="AG135" i="65"/>
  <c r="AS135" i="65" s="1"/>
  <c r="AS376" i="64"/>
  <c r="AG377" i="64"/>
  <c r="AS377" i="64" s="1"/>
  <c r="AS255" i="65" l="1"/>
  <c r="AG256" i="65"/>
  <c r="AS256" i="65" s="1"/>
  <c r="K154" i="67" l="1"/>
  <c r="J154" i="67"/>
  <c r="I154" i="67"/>
  <c r="H154" i="67"/>
  <c r="G154" i="67"/>
  <c r="F154" i="67"/>
  <c r="L152" i="67"/>
  <c r="L151" i="67"/>
  <c r="L147" i="67"/>
  <c r="K146" i="67"/>
  <c r="J146" i="67"/>
  <c r="I146" i="67"/>
  <c r="H146" i="67"/>
  <c r="G146" i="67"/>
  <c r="F146" i="67"/>
  <c r="E146" i="67"/>
  <c r="L145" i="67"/>
  <c r="L144" i="67"/>
  <c r="L143" i="67"/>
  <c r="L132" i="67"/>
  <c r="L131" i="67"/>
  <c r="K130" i="67"/>
  <c r="J130" i="67"/>
  <c r="I130" i="67"/>
  <c r="H130" i="67"/>
  <c r="G130" i="67"/>
  <c r="F130" i="67"/>
  <c r="E130" i="67"/>
  <c r="L129" i="67"/>
  <c r="L128" i="67"/>
  <c r="L127" i="67"/>
  <c r="L126" i="67"/>
  <c r="L125" i="67"/>
  <c r="L124" i="67"/>
  <c r="L123" i="67"/>
  <c r="L122" i="67"/>
  <c r="L121" i="67"/>
  <c r="L120" i="67"/>
  <c r="L119" i="67"/>
  <c r="L118" i="67"/>
  <c r="L117" i="67"/>
  <c r="L116" i="67"/>
  <c r="L115" i="67"/>
  <c r="K114" i="67"/>
  <c r="J114" i="67"/>
  <c r="I114" i="67"/>
  <c r="H114" i="67"/>
  <c r="G114" i="67"/>
  <c r="F114" i="67"/>
  <c r="E114" i="67"/>
  <c r="K104" i="67"/>
  <c r="J104" i="67"/>
  <c r="I104" i="67"/>
  <c r="H104" i="67"/>
  <c r="G104" i="67"/>
  <c r="F104" i="67"/>
  <c r="L102" i="67"/>
  <c r="L101" i="67"/>
  <c r="L97" i="67"/>
  <c r="K96" i="67"/>
  <c r="J96" i="67"/>
  <c r="I96" i="67"/>
  <c r="H96" i="67"/>
  <c r="G96" i="67"/>
  <c r="F96" i="67"/>
  <c r="E96" i="67"/>
  <c r="L95" i="67"/>
  <c r="L94" i="67"/>
  <c r="L83" i="67"/>
  <c r="L82" i="67"/>
  <c r="L81" i="67"/>
  <c r="K80" i="67"/>
  <c r="J80" i="67"/>
  <c r="I80" i="67"/>
  <c r="H80" i="67"/>
  <c r="G80" i="67"/>
  <c r="F80" i="67"/>
  <c r="E80" i="67"/>
  <c r="L79" i="67"/>
  <c r="L78" i="67"/>
  <c r="L77" i="67"/>
  <c r="L76" i="67"/>
  <c r="L75" i="67"/>
  <c r="L74" i="67"/>
  <c r="L73" i="67"/>
  <c r="L72" i="67"/>
  <c r="L71" i="67"/>
  <c r="L70" i="67"/>
  <c r="L69" i="67"/>
  <c r="L68" i="67"/>
  <c r="L67" i="67"/>
  <c r="L66" i="67"/>
  <c r="L65" i="67"/>
  <c r="K64" i="67"/>
  <c r="J64" i="67"/>
  <c r="I64" i="67"/>
  <c r="H64" i="67"/>
  <c r="G64" i="67"/>
  <c r="F64" i="67"/>
  <c r="E64" i="67"/>
  <c r="K54" i="67"/>
  <c r="J54" i="67"/>
  <c r="I54" i="67"/>
  <c r="H54" i="67"/>
  <c r="G54" i="67"/>
  <c r="F54" i="67"/>
  <c r="L52" i="67"/>
  <c r="L51" i="67"/>
  <c r="L47" i="67"/>
  <c r="K46" i="67"/>
  <c r="J46" i="67"/>
  <c r="I46" i="67"/>
  <c r="H46" i="67"/>
  <c r="G46" i="67"/>
  <c r="F46" i="67"/>
  <c r="E46" i="67"/>
  <c r="L45" i="67"/>
  <c r="L34" i="67"/>
  <c r="L33" i="67"/>
  <c r="L32" i="67"/>
  <c r="L31" i="67"/>
  <c r="K30" i="67"/>
  <c r="J30" i="67"/>
  <c r="I30" i="67"/>
  <c r="H30" i="67"/>
  <c r="G30" i="67"/>
  <c r="F30" i="67"/>
  <c r="E30" i="67"/>
  <c r="L29" i="67"/>
  <c r="L28" i="67"/>
  <c r="L27" i="67"/>
  <c r="L26" i="67"/>
  <c r="L25" i="67"/>
  <c r="L24" i="67"/>
  <c r="L23" i="67"/>
  <c r="L22" i="67"/>
  <c r="L21" i="67"/>
  <c r="L20" i="67"/>
  <c r="L19" i="67"/>
  <c r="L18" i="67"/>
  <c r="L17" i="67"/>
  <c r="L16" i="67"/>
  <c r="L15" i="67"/>
  <c r="K14" i="67"/>
  <c r="J14" i="67"/>
  <c r="I14" i="67"/>
  <c r="H14" i="67"/>
  <c r="G14" i="67"/>
  <c r="F14" i="67"/>
  <c r="E14" i="67"/>
  <c r="P52" i="66"/>
  <c r="P51" i="66"/>
  <c r="P47" i="66"/>
  <c r="O46" i="66"/>
  <c r="N46" i="66"/>
  <c r="M46" i="66"/>
  <c r="L46" i="66"/>
  <c r="K46" i="66"/>
  <c r="J46" i="66"/>
  <c r="I46" i="66"/>
  <c r="H46" i="66"/>
  <c r="E46" i="66"/>
  <c r="P45" i="66"/>
  <c r="P34" i="66"/>
  <c r="P33" i="66"/>
  <c r="P32" i="66"/>
  <c r="P31" i="66"/>
  <c r="O30" i="66"/>
  <c r="N30" i="66"/>
  <c r="M30" i="66"/>
  <c r="L30" i="66"/>
  <c r="K30" i="66"/>
  <c r="J30" i="66"/>
  <c r="I30" i="66"/>
  <c r="H30" i="66"/>
  <c r="E30" i="66"/>
  <c r="P29" i="66"/>
  <c r="P28" i="66"/>
  <c r="P27" i="66"/>
  <c r="P26" i="66"/>
  <c r="P25" i="66"/>
  <c r="P24" i="66"/>
  <c r="P23" i="66"/>
  <c r="P22" i="66"/>
  <c r="P21" i="66"/>
  <c r="P20" i="66"/>
  <c r="P19" i="66"/>
  <c r="P18" i="66"/>
  <c r="P17" i="66"/>
  <c r="P16" i="66"/>
  <c r="P15" i="66"/>
  <c r="O14" i="66"/>
  <c r="N14" i="66"/>
  <c r="M14" i="66"/>
  <c r="L14" i="66"/>
  <c r="K14" i="66"/>
  <c r="J14" i="66"/>
  <c r="I14" i="66"/>
  <c r="H14" i="66"/>
  <c r="E14" i="66"/>
  <c r="I22" i="63"/>
  <c r="E18" i="65"/>
  <c r="C515" i="65"/>
  <c r="C514" i="65"/>
  <c r="C513" i="65"/>
  <c r="C512" i="65"/>
  <c r="C511" i="65"/>
  <c r="C510" i="65"/>
  <c r="C509" i="65"/>
  <c r="C508" i="65"/>
  <c r="C507" i="65"/>
  <c r="C506" i="65"/>
  <c r="P496" i="65"/>
  <c r="O496" i="65"/>
  <c r="N496" i="65"/>
  <c r="M496" i="65"/>
  <c r="L496" i="65"/>
  <c r="K496" i="65"/>
  <c r="J496" i="65"/>
  <c r="I496" i="65"/>
  <c r="H496" i="65"/>
  <c r="G496" i="65"/>
  <c r="F496" i="65"/>
  <c r="E496" i="65"/>
  <c r="AF495" i="65"/>
  <c r="AE495" i="65"/>
  <c r="AD495" i="65"/>
  <c r="AC495" i="65"/>
  <c r="AB495" i="65"/>
  <c r="AA495" i="65"/>
  <c r="Z495" i="65"/>
  <c r="Y495" i="65"/>
  <c r="X495" i="65"/>
  <c r="W495" i="65"/>
  <c r="V495" i="65"/>
  <c r="U495" i="65"/>
  <c r="Q495" i="65"/>
  <c r="P495" i="65"/>
  <c r="O495" i="65"/>
  <c r="N495" i="65"/>
  <c r="M495" i="65"/>
  <c r="L495" i="65"/>
  <c r="K495" i="65"/>
  <c r="J495" i="65"/>
  <c r="I495" i="65"/>
  <c r="H495" i="65"/>
  <c r="G495" i="65"/>
  <c r="F495" i="65"/>
  <c r="E495" i="65"/>
  <c r="AF494" i="65"/>
  <c r="AE494" i="65"/>
  <c r="AD494" i="65"/>
  <c r="AC494" i="65"/>
  <c r="AB494" i="65"/>
  <c r="AA494" i="65"/>
  <c r="Z494" i="65"/>
  <c r="Y494" i="65"/>
  <c r="X494" i="65"/>
  <c r="W494" i="65"/>
  <c r="V494" i="65"/>
  <c r="U494" i="65"/>
  <c r="Q494" i="65"/>
  <c r="P494" i="65"/>
  <c r="O494" i="65"/>
  <c r="N494" i="65"/>
  <c r="M494" i="65"/>
  <c r="L494" i="65"/>
  <c r="K494" i="65"/>
  <c r="J494" i="65"/>
  <c r="I494" i="65"/>
  <c r="H494" i="65"/>
  <c r="G494" i="65"/>
  <c r="F494" i="65"/>
  <c r="E494" i="65"/>
  <c r="P493" i="65"/>
  <c r="O493" i="65"/>
  <c r="N493" i="65"/>
  <c r="M493" i="65"/>
  <c r="L493" i="65"/>
  <c r="K493" i="65"/>
  <c r="J493" i="65"/>
  <c r="I493" i="65"/>
  <c r="H493" i="65"/>
  <c r="G493" i="65"/>
  <c r="F493" i="65"/>
  <c r="E493" i="65"/>
  <c r="AF492" i="65"/>
  <c r="AE492" i="65"/>
  <c r="AD492" i="65"/>
  <c r="AC492" i="65"/>
  <c r="AB492" i="65"/>
  <c r="AA492" i="65"/>
  <c r="Z492" i="65"/>
  <c r="Y492" i="65"/>
  <c r="X492" i="65"/>
  <c r="W492" i="65"/>
  <c r="V492" i="65"/>
  <c r="U492" i="65"/>
  <c r="Q492" i="65"/>
  <c r="P492" i="65"/>
  <c r="O492" i="65"/>
  <c r="N492" i="65"/>
  <c r="M492" i="65"/>
  <c r="L492" i="65"/>
  <c r="K492" i="65"/>
  <c r="J492" i="65"/>
  <c r="I492" i="65"/>
  <c r="H492" i="65"/>
  <c r="G492" i="65"/>
  <c r="F492" i="65"/>
  <c r="E492" i="65"/>
  <c r="AF491" i="65"/>
  <c r="AE491" i="65"/>
  <c r="AD491" i="65"/>
  <c r="AC491" i="65"/>
  <c r="AB491" i="65"/>
  <c r="AA491" i="65"/>
  <c r="Z491" i="65"/>
  <c r="Y491" i="65"/>
  <c r="X491" i="65"/>
  <c r="W491" i="65"/>
  <c r="V491" i="65"/>
  <c r="U491" i="65"/>
  <c r="Q491" i="65"/>
  <c r="P491" i="65"/>
  <c r="O491" i="65"/>
  <c r="N491" i="65"/>
  <c r="M491" i="65"/>
  <c r="L491" i="65"/>
  <c r="K491" i="65"/>
  <c r="J491" i="65"/>
  <c r="I491" i="65"/>
  <c r="H491" i="65"/>
  <c r="G491" i="65"/>
  <c r="F491" i="65"/>
  <c r="E491" i="65"/>
  <c r="P488" i="65"/>
  <c r="O488" i="65"/>
  <c r="N488" i="65"/>
  <c r="M488" i="65"/>
  <c r="L488" i="65"/>
  <c r="K488" i="65"/>
  <c r="J488" i="65"/>
  <c r="I488" i="65"/>
  <c r="H488" i="65"/>
  <c r="G488" i="65"/>
  <c r="F488" i="65"/>
  <c r="E488" i="65"/>
  <c r="P487" i="65"/>
  <c r="O487" i="65"/>
  <c r="N487" i="65"/>
  <c r="M487" i="65"/>
  <c r="L487" i="65"/>
  <c r="K487" i="65"/>
  <c r="J487" i="65"/>
  <c r="I487" i="65"/>
  <c r="H487" i="65"/>
  <c r="G487" i="65"/>
  <c r="F487" i="65"/>
  <c r="E487" i="65"/>
  <c r="AF486" i="65"/>
  <c r="AE486" i="65"/>
  <c r="AD486" i="65"/>
  <c r="AC486" i="65"/>
  <c r="AB486" i="65"/>
  <c r="AA486" i="65"/>
  <c r="Z486" i="65"/>
  <c r="Y486" i="65"/>
  <c r="X486" i="65"/>
  <c r="W486" i="65"/>
  <c r="V486" i="65"/>
  <c r="U486" i="65"/>
  <c r="Q486" i="65"/>
  <c r="P486" i="65"/>
  <c r="O486" i="65"/>
  <c r="N486" i="65"/>
  <c r="M486" i="65"/>
  <c r="L486" i="65"/>
  <c r="K486" i="65"/>
  <c r="J486" i="65"/>
  <c r="I486" i="65"/>
  <c r="H486" i="65"/>
  <c r="G486" i="65"/>
  <c r="F486" i="65"/>
  <c r="E486" i="65"/>
  <c r="P484" i="65"/>
  <c r="O484" i="65"/>
  <c r="N484" i="65"/>
  <c r="M484" i="65"/>
  <c r="L484" i="65"/>
  <c r="K484" i="65"/>
  <c r="J484" i="65"/>
  <c r="I484" i="65"/>
  <c r="H484" i="65"/>
  <c r="G484" i="65"/>
  <c r="F484" i="65"/>
  <c r="E484" i="65"/>
  <c r="P483" i="65"/>
  <c r="O483" i="65"/>
  <c r="N483" i="65"/>
  <c r="M483" i="65"/>
  <c r="L483" i="65"/>
  <c r="K483" i="65"/>
  <c r="J483" i="65"/>
  <c r="I483" i="65"/>
  <c r="H483" i="65"/>
  <c r="G483" i="65"/>
  <c r="F483" i="65"/>
  <c r="E483" i="65"/>
  <c r="P481" i="65"/>
  <c r="O481" i="65"/>
  <c r="N481" i="65"/>
  <c r="M481" i="65"/>
  <c r="L481" i="65"/>
  <c r="K481" i="65"/>
  <c r="J481" i="65"/>
  <c r="I481" i="65"/>
  <c r="H481" i="65"/>
  <c r="G481" i="65"/>
  <c r="F481" i="65"/>
  <c r="E481" i="65"/>
  <c r="AF480" i="65"/>
  <c r="AE480" i="65"/>
  <c r="AD480" i="65"/>
  <c r="AC480" i="65"/>
  <c r="AB480" i="65"/>
  <c r="AA480" i="65"/>
  <c r="Z480" i="65"/>
  <c r="Y480" i="65"/>
  <c r="X480" i="65"/>
  <c r="W480" i="65"/>
  <c r="V480" i="65"/>
  <c r="U480" i="65"/>
  <c r="Q480" i="65"/>
  <c r="P480" i="65"/>
  <c r="O480" i="65"/>
  <c r="N480" i="65"/>
  <c r="M480" i="65"/>
  <c r="L480" i="65"/>
  <c r="K480" i="65"/>
  <c r="J480" i="65"/>
  <c r="I480" i="65"/>
  <c r="H480" i="65"/>
  <c r="G480" i="65"/>
  <c r="F480" i="65"/>
  <c r="E480" i="65"/>
  <c r="P478" i="65"/>
  <c r="O478" i="65"/>
  <c r="N478" i="65"/>
  <c r="M478" i="65"/>
  <c r="L478" i="65"/>
  <c r="K478" i="65"/>
  <c r="J478" i="65"/>
  <c r="I478" i="65"/>
  <c r="H478" i="65"/>
  <c r="G478" i="65"/>
  <c r="F478" i="65"/>
  <c r="E478" i="65"/>
  <c r="P477" i="65"/>
  <c r="O477" i="65"/>
  <c r="N477" i="65"/>
  <c r="M477" i="65"/>
  <c r="L477" i="65"/>
  <c r="K477" i="65"/>
  <c r="J477" i="65"/>
  <c r="I477" i="65"/>
  <c r="H477" i="65"/>
  <c r="G477" i="65"/>
  <c r="F477" i="65"/>
  <c r="E477" i="65"/>
  <c r="Q475" i="65"/>
  <c r="P475" i="65"/>
  <c r="O475" i="65"/>
  <c r="N475" i="65"/>
  <c r="M475" i="65"/>
  <c r="L475" i="65"/>
  <c r="K475" i="65"/>
  <c r="J475" i="65"/>
  <c r="I475" i="65"/>
  <c r="H475" i="65"/>
  <c r="G475" i="65"/>
  <c r="F475" i="65"/>
  <c r="E475" i="65"/>
  <c r="AF474" i="65"/>
  <c r="AE474" i="65"/>
  <c r="AD474" i="65"/>
  <c r="AC474" i="65"/>
  <c r="AB474" i="65"/>
  <c r="AA474" i="65"/>
  <c r="Z474" i="65"/>
  <c r="Y474" i="65"/>
  <c r="X474" i="65"/>
  <c r="W474" i="65"/>
  <c r="V474" i="65"/>
  <c r="U474" i="65"/>
  <c r="Q474" i="65"/>
  <c r="P474" i="65"/>
  <c r="O474" i="65"/>
  <c r="N474" i="65"/>
  <c r="M474" i="65"/>
  <c r="L474" i="65"/>
  <c r="K474" i="65"/>
  <c r="J474" i="65"/>
  <c r="I474" i="65"/>
  <c r="H474" i="65"/>
  <c r="G474" i="65"/>
  <c r="F474" i="65"/>
  <c r="E474" i="65"/>
  <c r="P472" i="65"/>
  <c r="O472" i="65"/>
  <c r="N472" i="65"/>
  <c r="M472" i="65"/>
  <c r="L472" i="65"/>
  <c r="K472" i="65"/>
  <c r="J472" i="65"/>
  <c r="I472" i="65"/>
  <c r="H472" i="65"/>
  <c r="G472" i="65"/>
  <c r="F472" i="65"/>
  <c r="E472" i="65"/>
  <c r="Q471" i="65"/>
  <c r="P471" i="65"/>
  <c r="O471" i="65"/>
  <c r="N471" i="65"/>
  <c r="M471" i="65"/>
  <c r="L471" i="65"/>
  <c r="K471" i="65"/>
  <c r="J471" i="65"/>
  <c r="I471" i="65"/>
  <c r="H471" i="65"/>
  <c r="G471" i="65"/>
  <c r="F471" i="65"/>
  <c r="E471" i="65"/>
  <c r="AF470" i="65"/>
  <c r="AE470" i="65"/>
  <c r="AD470" i="65"/>
  <c r="AC470" i="65"/>
  <c r="AB470" i="65"/>
  <c r="AA470" i="65"/>
  <c r="Z470" i="65"/>
  <c r="Y470" i="65"/>
  <c r="X470" i="65"/>
  <c r="W470" i="65"/>
  <c r="V470" i="65"/>
  <c r="U470" i="65"/>
  <c r="Q470" i="65"/>
  <c r="P470" i="65"/>
  <c r="O470" i="65"/>
  <c r="N470" i="65"/>
  <c r="M470" i="65"/>
  <c r="L470" i="65"/>
  <c r="K470" i="65"/>
  <c r="J470" i="65"/>
  <c r="I470" i="65"/>
  <c r="H470" i="65"/>
  <c r="G470" i="65"/>
  <c r="F470" i="65"/>
  <c r="E470" i="65"/>
  <c r="P467" i="65"/>
  <c r="O467" i="65"/>
  <c r="N467" i="65"/>
  <c r="M467" i="65"/>
  <c r="L467" i="65"/>
  <c r="K467" i="65"/>
  <c r="J467" i="65"/>
  <c r="I467" i="65"/>
  <c r="H467" i="65"/>
  <c r="G467" i="65"/>
  <c r="F467" i="65"/>
  <c r="E467" i="65"/>
  <c r="P466" i="65"/>
  <c r="O466" i="65"/>
  <c r="N466" i="65"/>
  <c r="M466" i="65"/>
  <c r="L466" i="65"/>
  <c r="K466" i="65"/>
  <c r="J466" i="65"/>
  <c r="I466" i="65"/>
  <c r="H466" i="65"/>
  <c r="G466" i="65"/>
  <c r="F466" i="65"/>
  <c r="E466" i="65"/>
  <c r="P464" i="65"/>
  <c r="O464" i="65"/>
  <c r="N464" i="65"/>
  <c r="M464" i="65"/>
  <c r="L464" i="65"/>
  <c r="K464" i="65"/>
  <c r="J464" i="65"/>
  <c r="I464" i="65"/>
  <c r="H464" i="65"/>
  <c r="G464" i="65"/>
  <c r="F464" i="65"/>
  <c r="E464" i="65"/>
  <c r="P463" i="65"/>
  <c r="O463" i="65"/>
  <c r="N463" i="65"/>
  <c r="M463" i="65"/>
  <c r="L463" i="65"/>
  <c r="K463" i="65"/>
  <c r="J463" i="65"/>
  <c r="I463" i="65"/>
  <c r="H463" i="65"/>
  <c r="G463" i="65"/>
  <c r="F463" i="65"/>
  <c r="E463" i="65"/>
  <c r="Q460" i="65"/>
  <c r="P460" i="65"/>
  <c r="O460" i="65"/>
  <c r="N460" i="65"/>
  <c r="M460" i="65"/>
  <c r="L460" i="65"/>
  <c r="K460" i="65"/>
  <c r="J460" i="65"/>
  <c r="I460" i="65"/>
  <c r="H460" i="65"/>
  <c r="G460" i="65"/>
  <c r="F460" i="65"/>
  <c r="E460" i="65"/>
  <c r="AF459" i="65"/>
  <c r="AE459" i="65"/>
  <c r="AD459" i="65"/>
  <c r="AC459" i="65"/>
  <c r="AB459" i="65"/>
  <c r="AA459" i="65"/>
  <c r="Z459" i="65"/>
  <c r="Y459" i="65"/>
  <c r="X459" i="65"/>
  <c r="W459" i="65"/>
  <c r="V459" i="65"/>
  <c r="U459" i="65"/>
  <c r="Q459" i="65"/>
  <c r="P459" i="65"/>
  <c r="O459" i="65"/>
  <c r="N459" i="65"/>
  <c r="M459" i="65"/>
  <c r="L459" i="65"/>
  <c r="K459" i="65"/>
  <c r="J459" i="65"/>
  <c r="I459" i="65"/>
  <c r="H459" i="65"/>
  <c r="G459" i="65"/>
  <c r="F459" i="65"/>
  <c r="E459" i="65"/>
  <c r="P457" i="65"/>
  <c r="O457" i="65"/>
  <c r="N457" i="65"/>
  <c r="M457" i="65"/>
  <c r="L457" i="65"/>
  <c r="K457" i="65"/>
  <c r="J457" i="65"/>
  <c r="I457" i="65"/>
  <c r="H457" i="65"/>
  <c r="G457" i="65"/>
  <c r="F457" i="65"/>
  <c r="E457" i="65"/>
  <c r="P456" i="65"/>
  <c r="O456" i="65"/>
  <c r="N456" i="65"/>
  <c r="M456" i="65"/>
  <c r="L456" i="65"/>
  <c r="K456" i="65"/>
  <c r="J456" i="65"/>
  <c r="I456" i="65"/>
  <c r="H456" i="65"/>
  <c r="G456" i="65"/>
  <c r="F456" i="65"/>
  <c r="E456" i="65"/>
  <c r="Q454" i="65"/>
  <c r="P454" i="65"/>
  <c r="O454" i="65"/>
  <c r="N454" i="65"/>
  <c r="M454" i="65"/>
  <c r="L454" i="65"/>
  <c r="K454" i="65"/>
  <c r="J454" i="65"/>
  <c r="I454" i="65"/>
  <c r="H454" i="65"/>
  <c r="G454" i="65"/>
  <c r="F454" i="65"/>
  <c r="E454" i="65"/>
  <c r="AF453" i="65"/>
  <c r="AE453" i="65"/>
  <c r="AD453" i="65"/>
  <c r="AC453" i="65"/>
  <c r="AB453" i="65"/>
  <c r="AA453" i="65"/>
  <c r="Z453" i="65"/>
  <c r="Y453" i="65"/>
  <c r="X453" i="65"/>
  <c r="W453" i="65"/>
  <c r="V453" i="65"/>
  <c r="U453" i="65"/>
  <c r="Q453" i="65"/>
  <c r="P453" i="65"/>
  <c r="O453" i="65"/>
  <c r="N453" i="65"/>
  <c r="M453" i="65"/>
  <c r="L453" i="65"/>
  <c r="K453" i="65"/>
  <c r="J453" i="65"/>
  <c r="I453" i="65"/>
  <c r="H453" i="65"/>
  <c r="G453" i="65"/>
  <c r="F453" i="65"/>
  <c r="E453" i="65"/>
  <c r="AF449" i="65"/>
  <c r="AE449" i="65"/>
  <c r="AD449" i="65"/>
  <c r="AC449" i="65"/>
  <c r="AB449" i="65"/>
  <c r="AA449" i="65"/>
  <c r="Z449" i="65"/>
  <c r="Y449" i="65"/>
  <c r="X449" i="65"/>
  <c r="W449" i="65"/>
  <c r="V449" i="65"/>
  <c r="U449" i="65"/>
  <c r="Q449" i="65"/>
  <c r="P449" i="65"/>
  <c r="O449" i="65"/>
  <c r="N449" i="65"/>
  <c r="M449" i="65"/>
  <c r="L449" i="65"/>
  <c r="K449" i="65"/>
  <c r="J449" i="65"/>
  <c r="I449" i="65"/>
  <c r="H449" i="65"/>
  <c r="G449" i="65"/>
  <c r="F449" i="65"/>
  <c r="E449" i="65"/>
  <c r="P448" i="65"/>
  <c r="O448" i="65"/>
  <c r="N448" i="65"/>
  <c r="M448" i="65"/>
  <c r="L448" i="65"/>
  <c r="K448" i="65"/>
  <c r="J448" i="65"/>
  <c r="I448" i="65"/>
  <c r="H448" i="65"/>
  <c r="G448" i="65"/>
  <c r="F448" i="65"/>
  <c r="E448" i="65"/>
  <c r="P447" i="65"/>
  <c r="O447" i="65"/>
  <c r="N447" i="65"/>
  <c r="M447" i="65"/>
  <c r="L447" i="65"/>
  <c r="K447" i="65"/>
  <c r="J447" i="65"/>
  <c r="I447" i="65"/>
  <c r="H447" i="65"/>
  <c r="G447" i="65"/>
  <c r="F447" i="65"/>
  <c r="E447" i="65"/>
  <c r="P445" i="65"/>
  <c r="O445" i="65"/>
  <c r="N445" i="65"/>
  <c r="M445" i="65"/>
  <c r="L445" i="65"/>
  <c r="K445" i="65"/>
  <c r="J445" i="65"/>
  <c r="I445" i="65"/>
  <c r="H445" i="65"/>
  <c r="G445" i="65"/>
  <c r="F445" i="65"/>
  <c r="E445" i="65"/>
  <c r="P444" i="65"/>
  <c r="O444" i="65"/>
  <c r="N444" i="65"/>
  <c r="M444" i="65"/>
  <c r="L444" i="65"/>
  <c r="K444" i="65"/>
  <c r="J444" i="65"/>
  <c r="I444" i="65"/>
  <c r="H444" i="65"/>
  <c r="G444" i="65"/>
  <c r="F444" i="65"/>
  <c r="E444" i="65"/>
  <c r="P442" i="65"/>
  <c r="O442" i="65"/>
  <c r="N442" i="65"/>
  <c r="M442" i="65"/>
  <c r="L442" i="65"/>
  <c r="K442" i="65"/>
  <c r="J442" i="65"/>
  <c r="I442" i="65"/>
  <c r="H442" i="65"/>
  <c r="G442" i="65"/>
  <c r="F442" i="65"/>
  <c r="E442" i="65"/>
  <c r="P441" i="65"/>
  <c r="O441" i="65"/>
  <c r="N441" i="65"/>
  <c r="M441" i="65"/>
  <c r="L441" i="65"/>
  <c r="K441" i="65"/>
  <c r="J441" i="65"/>
  <c r="I441" i="65"/>
  <c r="H441" i="65"/>
  <c r="G441" i="65"/>
  <c r="F441" i="65"/>
  <c r="E441" i="65"/>
  <c r="AF440" i="65"/>
  <c r="AE440" i="65"/>
  <c r="AD440" i="65"/>
  <c r="AC440" i="65"/>
  <c r="AB440" i="65"/>
  <c r="AA440" i="65"/>
  <c r="Z440" i="65"/>
  <c r="Y440" i="65"/>
  <c r="X440" i="65"/>
  <c r="W440" i="65"/>
  <c r="V440" i="65"/>
  <c r="U440" i="65"/>
  <c r="Q440" i="65"/>
  <c r="P440" i="65"/>
  <c r="O440" i="65"/>
  <c r="N440" i="65"/>
  <c r="M440" i="65"/>
  <c r="L440" i="65"/>
  <c r="K440" i="65"/>
  <c r="J440" i="65"/>
  <c r="I440" i="65"/>
  <c r="H440" i="65"/>
  <c r="G440" i="65"/>
  <c r="F440" i="65"/>
  <c r="E440" i="65"/>
  <c r="AF439" i="65"/>
  <c r="AE439" i="65"/>
  <c r="AD439" i="65"/>
  <c r="AC439" i="65"/>
  <c r="AB439" i="65"/>
  <c r="AA439" i="65"/>
  <c r="Z439" i="65"/>
  <c r="Y439" i="65"/>
  <c r="X439" i="65"/>
  <c r="W439" i="65"/>
  <c r="V439" i="65"/>
  <c r="U439" i="65"/>
  <c r="Q439" i="65"/>
  <c r="P439" i="65"/>
  <c r="O439" i="65"/>
  <c r="N439" i="65"/>
  <c r="M439" i="65"/>
  <c r="L439" i="65"/>
  <c r="K439" i="65"/>
  <c r="J439" i="65"/>
  <c r="I439" i="65"/>
  <c r="H439" i="65"/>
  <c r="G439" i="65"/>
  <c r="F439" i="65"/>
  <c r="E439" i="65"/>
  <c r="P436" i="65"/>
  <c r="O436" i="65"/>
  <c r="N436" i="65"/>
  <c r="M436" i="65"/>
  <c r="L436" i="65"/>
  <c r="K436" i="65"/>
  <c r="J436" i="65"/>
  <c r="I436" i="65"/>
  <c r="H436" i="65"/>
  <c r="G436" i="65"/>
  <c r="F436" i="65"/>
  <c r="E436" i="65"/>
  <c r="P435" i="65"/>
  <c r="O435" i="65"/>
  <c r="N435" i="65"/>
  <c r="M435" i="65"/>
  <c r="L435" i="65"/>
  <c r="K435" i="65"/>
  <c r="J435" i="65"/>
  <c r="I435" i="65"/>
  <c r="H435" i="65"/>
  <c r="G435" i="65"/>
  <c r="F435" i="65"/>
  <c r="E435" i="65"/>
  <c r="P433" i="65"/>
  <c r="O433" i="65"/>
  <c r="N433" i="65"/>
  <c r="M433" i="65"/>
  <c r="L433" i="65"/>
  <c r="K433" i="65"/>
  <c r="J433" i="65"/>
  <c r="I433" i="65"/>
  <c r="H433" i="65"/>
  <c r="G433" i="65"/>
  <c r="F433" i="65"/>
  <c r="E433" i="65"/>
  <c r="P432" i="65"/>
  <c r="O432" i="65"/>
  <c r="N432" i="65"/>
  <c r="M432" i="65"/>
  <c r="L432" i="65"/>
  <c r="K432" i="65"/>
  <c r="J432" i="65"/>
  <c r="I432" i="65"/>
  <c r="H432" i="65"/>
  <c r="G432" i="65"/>
  <c r="F432" i="65"/>
  <c r="E432" i="65"/>
  <c r="P430" i="65"/>
  <c r="O430" i="65"/>
  <c r="N430" i="65"/>
  <c r="M430" i="65"/>
  <c r="L430" i="65"/>
  <c r="K430" i="65"/>
  <c r="J430" i="65"/>
  <c r="I430" i="65"/>
  <c r="H430" i="65"/>
  <c r="G430" i="65"/>
  <c r="F430" i="65"/>
  <c r="E430" i="65"/>
  <c r="P429" i="65"/>
  <c r="O429" i="65"/>
  <c r="N429" i="65"/>
  <c r="M429" i="65"/>
  <c r="L429" i="65"/>
  <c r="K429" i="65"/>
  <c r="J429" i="65"/>
  <c r="I429" i="65"/>
  <c r="H429" i="65"/>
  <c r="G429" i="65"/>
  <c r="F429" i="65"/>
  <c r="E429" i="65"/>
  <c r="AF428" i="65"/>
  <c r="AE428" i="65"/>
  <c r="AD428" i="65"/>
  <c r="AC428" i="65"/>
  <c r="AB428" i="65"/>
  <c r="AA428" i="65"/>
  <c r="Z428" i="65"/>
  <c r="Y428" i="65"/>
  <c r="X428" i="65"/>
  <c r="W428" i="65"/>
  <c r="V428" i="65"/>
  <c r="U428" i="65"/>
  <c r="Q428" i="65"/>
  <c r="P428" i="65"/>
  <c r="O428" i="65"/>
  <c r="N428" i="65"/>
  <c r="M428" i="65"/>
  <c r="L428" i="65"/>
  <c r="K428" i="65"/>
  <c r="J428" i="65"/>
  <c r="I428" i="65"/>
  <c r="H428" i="65"/>
  <c r="G428" i="65"/>
  <c r="F428" i="65"/>
  <c r="E428" i="65"/>
  <c r="AF427" i="65"/>
  <c r="AE427" i="65"/>
  <c r="AD427" i="65"/>
  <c r="AC427" i="65"/>
  <c r="AB427" i="65"/>
  <c r="AA427" i="65"/>
  <c r="Z427" i="65"/>
  <c r="Y427" i="65"/>
  <c r="X427" i="65"/>
  <c r="W427" i="65"/>
  <c r="V427" i="65"/>
  <c r="U427" i="65"/>
  <c r="Q427" i="65"/>
  <c r="P427" i="65"/>
  <c r="O427" i="65"/>
  <c r="N427" i="65"/>
  <c r="M427" i="65"/>
  <c r="L427" i="65"/>
  <c r="K427" i="65"/>
  <c r="J427" i="65"/>
  <c r="I427" i="65"/>
  <c r="H427" i="65"/>
  <c r="G427" i="65"/>
  <c r="F427" i="65"/>
  <c r="E427" i="65"/>
  <c r="P425" i="65"/>
  <c r="O425" i="65"/>
  <c r="N425" i="65"/>
  <c r="M425" i="65"/>
  <c r="L425" i="65"/>
  <c r="K425" i="65"/>
  <c r="J425" i="65"/>
  <c r="I425" i="65"/>
  <c r="H425" i="65"/>
  <c r="G425" i="65"/>
  <c r="F425" i="65"/>
  <c r="E425" i="65"/>
  <c r="P424" i="65"/>
  <c r="O424" i="65"/>
  <c r="N424" i="65"/>
  <c r="M424" i="65"/>
  <c r="L424" i="65"/>
  <c r="K424" i="65"/>
  <c r="J424" i="65"/>
  <c r="I424" i="65"/>
  <c r="H424" i="65"/>
  <c r="G424" i="65"/>
  <c r="F424" i="65"/>
  <c r="E424" i="65"/>
  <c r="P422" i="65"/>
  <c r="O422" i="65"/>
  <c r="N422" i="65"/>
  <c r="M422" i="65"/>
  <c r="L422" i="65"/>
  <c r="K422" i="65"/>
  <c r="J422" i="65"/>
  <c r="I422" i="65"/>
  <c r="H422" i="65"/>
  <c r="G422" i="65"/>
  <c r="F422" i="65"/>
  <c r="E422" i="65"/>
  <c r="P421" i="65"/>
  <c r="O421" i="65"/>
  <c r="N421" i="65"/>
  <c r="M421" i="65"/>
  <c r="L421" i="65"/>
  <c r="K421" i="65"/>
  <c r="J421" i="65"/>
  <c r="I421" i="65"/>
  <c r="H421" i="65"/>
  <c r="G421" i="65"/>
  <c r="F421" i="65"/>
  <c r="E421" i="65"/>
  <c r="P419" i="65"/>
  <c r="O419" i="65"/>
  <c r="N419" i="65"/>
  <c r="M419" i="65"/>
  <c r="L419" i="65"/>
  <c r="K419" i="65"/>
  <c r="J419" i="65"/>
  <c r="I419" i="65"/>
  <c r="H419" i="65"/>
  <c r="G419" i="65"/>
  <c r="F419" i="65"/>
  <c r="E419" i="65"/>
  <c r="P418" i="65"/>
  <c r="O418" i="65"/>
  <c r="N418" i="65"/>
  <c r="M418" i="65"/>
  <c r="L418" i="65"/>
  <c r="K418" i="65"/>
  <c r="J418" i="65"/>
  <c r="I418" i="65"/>
  <c r="H418" i="65"/>
  <c r="G418" i="65"/>
  <c r="F418" i="65"/>
  <c r="E418" i="65"/>
  <c r="AF417" i="65"/>
  <c r="AE417" i="65"/>
  <c r="AD417" i="65"/>
  <c r="AC417" i="65"/>
  <c r="AB417" i="65"/>
  <c r="AA417" i="65"/>
  <c r="Z417" i="65"/>
  <c r="Y417" i="65"/>
  <c r="X417" i="65"/>
  <c r="W417" i="65"/>
  <c r="V417" i="65"/>
  <c r="U417" i="65"/>
  <c r="Q417" i="65"/>
  <c r="P417" i="65"/>
  <c r="O417" i="65"/>
  <c r="N417" i="65"/>
  <c r="M417" i="65"/>
  <c r="L417" i="65"/>
  <c r="K417" i="65"/>
  <c r="J417" i="65"/>
  <c r="I417" i="65"/>
  <c r="H417" i="65"/>
  <c r="G417" i="65"/>
  <c r="F417" i="65"/>
  <c r="E417" i="65"/>
  <c r="AF416" i="65"/>
  <c r="AE416" i="65"/>
  <c r="AD416" i="65"/>
  <c r="AC416" i="65"/>
  <c r="AB416" i="65"/>
  <c r="AA416" i="65"/>
  <c r="Z416" i="65"/>
  <c r="Y416" i="65"/>
  <c r="X416" i="65"/>
  <c r="W416" i="65"/>
  <c r="V416" i="65"/>
  <c r="U416" i="65"/>
  <c r="Q416" i="65"/>
  <c r="P416" i="65"/>
  <c r="O416" i="65"/>
  <c r="N416" i="65"/>
  <c r="M416" i="65"/>
  <c r="L416" i="65"/>
  <c r="K416" i="65"/>
  <c r="J416" i="65"/>
  <c r="I416" i="65"/>
  <c r="H416" i="65"/>
  <c r="G416" i="65"/>
  <c r="F416" i="65"/>
  <c r="E416" i="65"/>
  <c r="P413" i="65"/>
  <c r="O413" i="65"/>
  <c r="N413" i="65"/>
  <c r="M413" i="65"/>
  <c r="L413" i="65"/>
  <c r="K413" i="65"/>
  <c r="J413" i="65"/>
  <c r="I413" i="65"/>
  <c r="H413" i="65"/>
  <c r="G413" i="65"/>
  <c r="F413" i="65"/>
  <c r="E413" i="65"/>
  <c r="P412" i="65"/>
  <c r="O412" i="65"/>
  <c r="N412" i="65"/>
  <c r="M412" i="65"/>
  <c r="L412" i="65"/>
  <c r="K412" i="65"/>
  <c r="J412" i="65"/>
  <c r="I412" i="65"/>
  <c r="H412" i="65"/>
  <c r="G412" i="65"/>
  <c r="F412" i="65"/>
  <c r="E412" i="65"/>
  <c r="P410" i="65"/>
  <c r="O410" i="65"/>
  <c r="N410" i="65"/>
  <c r="M410" i="65"/>
  <c r="L410" i="65"/>
  <c r="K410" i="65"/>
  <c r="J410" i="65"/>
  <c r="I410" i="65"/>
  <c r="H410" i="65"/>
  <c r="G410" i="65"/>
  <c r="F410" i="65"/>
  <c r="E410" i="65"/>
  <c r="P409" i="65"/>
  <c r="O409" i="65"/>
  <c r="N409" i="65"/>
  <c r="M409" i="65"/>
  <c r="L409" i="65"/>
  <c r="K409" i="65"/>
  <c r="J409" i="65"/>
  <c r="I409" i="65"/>
  <c r="H409" i="65"/>
  <c r="G409" i="65"/>
  <c r="F409" i="65"/>
  <c r="E409" i="65"/>
  <c r="P407" i="65"/>
  <c r="O407" i="65"/>
  <c r="N407" i="65"/>
  <c r="M407" i="65"/>
  <c r="L407" i="65"/>
  <c r="K407" i="65"/>
  <c r="J407" i="65"/>
  <c r="I407" i="65"/>
  <c r="H407" i="65"/>
  <c r="G407" i="65"/>
  <c r="F407" i="65"/>
  <c r="E407" i="65"/>
  <c r="P406" i="65"/>
  <c r="O406" i="65"/>
  <c r="N406" i="65"/>
  <c r="M406" i="65"/>
  <c r="L406" i="65"/>
  <c r="K406" i="65"/>
  <c r="J406" i="65"/>
  <c r="I406" i="65"/>
  <c r="H406" i="65"/>
  <c r="G406" i="65"/>
  <c r="F406" i="65"/>
  <c r="E406" i="65"/>
  <c r="AF405" i="65"/>
  <c r="AE405" i="65"/>
  <c r="AD405" i="65"/>
  <c r="AC405" i="65"/>
  <c r="AB405" i="65"/>
  <c r="AA405" i="65"/>
  <c r="Z405" i="65"/>
  <c r="Y405" i="65"/>
  <c r="X405" i="65"/>
  <c r="W405" i="65"/>
  <c r="V405" i="65"/>
  <c r="U405" i="65"/>
  <c r="Q405" i="65"/>
  <c r="P405" i="65"/>
  <c r="O405" i="65"/>
  <c r="N405" i="65"/>
  <c r="M405" i="65"/>
  <c r="L405" i="65"/>
  <c r="K405" i="65"/>
  <c r="J405" i="65"/>
  <c r="I405" i="65"/>
  <c r="H405" i="65"/>
  <c r="G405" i="65"/>
  <c r="F405" i="65"/>
  <c r="E405" i="65"/>
  <c r="AF404" i="65"/>
  <c r="AE404" i="65"/>
  <c r="AD404" i="65"/>
  <c r="AC404" i="65"/>
  <c r="AB404" i="65"/>
  <c r="AA404" i="65"/>
  <c r="Z404" i="65"/>
  <c r="Y404" i="65"/>
  <c r="X404" i="65"/>
  <c r="W404" i="65"/>
  <c r="V404" i="65"/>
  <c r="U404" i="65"/>
  <c r="Q404" i="65"/>
  <c r="P404" i="65"/>
  <c r="O404" i="65"/>
  <c r="N404" i="65"/>
  <c r="M404" i="65"/>
  <c r="L404" i="65"/>
  <c r="K404" i="65"/>
  <c r="J404" i="65"/>
  <c r="I404" i="65"/>
  <c r="H404" i="65"/>
  <c r="G404" i="65"/>
  <c r="F404" i="65"/>
  <c r="E404" i="65"/>
  <c r="C394" i="65"/>
  <c r="C393" i="65"/>
  <c r="C392" i="65"/>
  <c r="C391" i="65"/>
  <c r="C390" i="65"/>
  <c r="C389" i="65"/>
  <c r="C388" i="65"/>
  <c r="C387" i="65"/>
  <c r="C386" i="65"/>
  <c r="C385" i="65"/>
  <c r="Q375" i="65"/>
  <c r="Q372" i="65"/>
  <c r="P369" i="65"/>
  <c r="O369" i="65"/>
  <c r="N369" i="65"/>
  <c r="M369" i="65"/>
  <c r="L369" i="65"/>
  <c r="K369" i="65"/>
  <c r="J369" i="65"/>
  <c r="I369" i="65"/>
  <c r="H369" i="65"/>
  <c r="G369" i="65"/>
  <c r="F369" i="65"/>
  <c r="E369" i="65"/>
  <c r="Q367" i="65"/>
  <c r="Q366" i="65"/>
  <c r="P364" i="65"/>
  <c r="O364" i="65"/>
  <c r="N364" i="65"/>
  <c r="M364" i="65"/>
  <c r="L364" i="65"/>
  <c r="K364" i="65"/>
  <c r="J364" i="65"/>
  <c r="I364" i="65"/>
  <c r="H364" i="65"/>
  <c r="G364" i="65"/>
  <c r="F364" i="65"/>
  <c r="E364" i="65"/>
  <c r="Q363" i="65"/>
  <c r="Q362" i="65"/>
  <c r="P361" i="65"/>
  <c r="O361" i="65"/>
  <c r="O358" i="65" s="1"/>
  <c r="N361" i="65"/>
  <c r="N358" i="65" s="1"/>
  <c r="M361" i="65"/>
  <c r="M358" i="65" s="1"/>
  <c r="L361" i="65"/>
  <c r="L358" i="65" s="1"/>
  <c r="K361" i="65"/>
  <c r="K358" i="65" s="1"/>
  <c r="J361" i="65"/>
  <c r="J358" i="65" s="1"/>
  <c r="I361" i="65"/>
  <c r="I358" i="65" s="1"/>
  <c r="H361" i="65"/>
  <c r="H358" i="65" s="1"/>
  <c r="G361" i="65"/>
  <c r="G358" i="65" s="1"/>
  <c r="F361" i="65"/>
  <c r="F358" i="65" s="1"/>
  <c r="E361" i="65"/>
  <c r="Q360" i="65"/>
  <c r="P358" i="65"/>
  <c r="Q357" i="65"/>
  <c r="Q356" i="65"/>
  <c r="P355" i="65"/>
  <c r="P352" i="65" s="1"/>
  <c r="O355" i="65"/>
  <c r="O352" i="65" s="1"/>
  <c r="N355" i="65"/>
  <c r="N352" i="65" s="1"/>
  <c r="M355" i="65"/>
  <c r="M352" i="65" s="1"/>
  <c r="L355" i="65"/>
  <c r="L352" i="65" s="1"/>
  <c r="K355" i="65"/>
  <c r="K352" i="65" s="1"/>
  <c r="J355" i="65"/>
  <c r="J352" i="65" s="1"/>
  <c r="I355" i="65"/>
  <c r="I352" i="65" s="1"/>
  <c r="H355" i="65"/>
  <c r="H352" i="65" s="1"/>
  <c r="G355" i="65"/>
  <c r="G352" i="65" s="1"/>
  <c r="F355" i="65"/>
  <c r="F352" i="65" s="1"/>
  <c r="E355" i="65"/>
  <c r="Q351" i="65"/>
  <c r="P348" i="65"/>
  <c r="O348" i="65"/>
  <c r="N348" i="65"/>
  <c r="M348" i="65"/>
  <c r="L348" i="65"/>
  <c r="K348" i="65"/>
  <c r="J348" i="65"/>
  <c r="I348" i="65"/>
  <c r="H348" i="65"/>
  <c r="G348" i="65"/>
  <c r="F348" i="65"/>
  <c r="E348" i="65"/>
  <c r="Q346" i="65"/>
  <c r="Q345" i="65"/>
  <c r="P344" i="65"/>
  <c r="O344" i="65"/>
  <c r="N344" i="65"/>
  <c r="M344" i="65"/>
  <c r="L344" i="65"/>
  <c r="K344" i="65"/>
  <c r="J344" i="65"/>
  <c r="I344" i="65"/>
  <c r="H344" i="65"/>
  <c r="G344" i="65"/>
  <c r="F344" i="65"/>
  <c r="E344" i="65"/>
  <c r="Q343" i="65"/>
  <c r="Q342" i="65"/>
  <c r="P341" i="65"/>
  <c r="O341" i="65"/>
  <c r="N341" i="65"/>
  <c r="M341" i="65"/>
  <c r="L341" i="65"/>
  <c r="K341" i="65"/>
  <c r="J341" i="65"/>
  <c r="I341" i="65"/>
  <c r="H341" i="65"/>
  <c r="G341" i="65"/>
  <c r="F341" i="65"/>
  <c r="E341" i="65"/>
  <c r="Q336" i="65"/>
  <c r="Q335" i="65"/>
  <c r="P334" i="65"/>
  <c r="P331" i="65" s="1"/>
  <c r="O334" i="65"/>
  <c r="O331" i="65" s="1"/>
  <c r="N334" i="65"/>
  <c r="N331" i="65" s="1"/>
  <c r="M334" i="65"/>
  <c r="M331" i="65" s="1"/>
  <c r="L334" i="65"/>
  <c r="L331" i="65" s="1"/>
  <c r="K334" i="65"/>
  <c r="K331" i="65" s="1"/>
  <c r="J334" i="65"/>
  <c r="J331" i="65" s="1"/>
  <c r="I334" i="65"/>
  <c r="I331" i="65" s="1"/>
  <c r="H334" i="65"/>
  <c r="H331" i="65" s="1"/>
  <c r="G334" i="65"/>
  <c r="G331" i="65" s="1"/>
  <c r="F334" i="65"/>
  <c r="F331" i="65" s="1"/>
  <c r="E334" i="65"/>
  <c r="E331" i="65" s="1"/>
  <c r="Q327" i="65"/>
  <c r="Q326" i="65"/>
  <c r="P325" i="65"/>
  <c r="O325" i="65"/>
  <c r="N325" i="65"/>
  <c r="M325" i="65"/>
  <c r="L325" i="65"/>
  <c r="K325" i="65"/>
  <c r="J325" i="65"/>
  <c r="I325" i="65"/>
  <c r="H325" i="65"/>
  <c r="G325" i="65"/>
  <c r="F325" i="65"/>
  <c r="E325" i="65"/>
  <c r="Q324" i="65"/>
  <c r="Q323" i="65"/>
  <c r="P322" i="65"/>
  <c r="O322" i="65"/>
  <c r="N322" i="65"/>
  <c r="M322" i="65"/>
  <c r="L322" i="65"/>
  <c r="K322" i="65"/>
  <c r="J322" i="65"/>
  <c r="I322" i="65"/>
  <c r="H322" i="65"/>
  <c r="G322" i="65"/>
  <c r="F322" i="65"/>
  <c r="E322" i="65"/>
  <c r="Q321" i="65"/>
  <c r="Q320" i="65"/>
  <c r="Q315" i="65"/>
  <c r="Q314" i="65"/>
  <c r="P313" i="65"/>
  <c r="O313" i="65"/>
  <c r="N313" i="65"/>
  <c r="M313" i="65"/>
  <c r="L313" i="65"/>
  <c r="K313" i="65"/>
  <c r="J313" i="65"/>
  <c r="I313" i="65"/>
  <c r="H313" i="65"/>
  <c r="G313" i="65"/>
  <c r="F313" i="65"/>
  <c r="E313" i="65"/>
  <c r="Q312" i="65"/>
  <c r="Q311" i="65"/>
  <c r="P310" i="65"/>
  <c r="O310" i="65"/>
  <c r="N310" i="65"/>
  <c r="M310" i="65"/>
  <c r="L310" i="65"/>
  <c r="K310" i="65"/>
  <c r="J310" i="65"/>
  <c r="I310" i="65"/>
  <c r="H310" i="65"/>
  <c r="G310" i="65"/>
  <c r="F310" i="65"/>
  <c r="E310" i="65"/>
  <c r="Q309" i="65"/>
  <c r="Q308" i="65"/>
  <c r="Q304" i="65"/>
  <c r="Q303" i="65"/>
  <c r="P302" i="65"/>
  <c r="O302" i="65"/>
  <c r="N302" i="65"/>
  <c r="M302" i="65"/>
  <c r="L302" i="65"/>
  <c r="K302" i="65"/>
  <c r="J302" i="65"/>
  <c r="I302" i="65"/>
  <c r="H302" i="65"/>
  <c r="G302" i="65"/>
  <c r="F302" i="65"/>
  <c r="E302" i="65"/>
  <c r="Q301" i="65"/>
  <c r="Q300" i="65"/>
  <c r="P299" i="65"/>
  <c r="O299" i="65"/>
  <c r="N299" i="65"/>
  <c r="M299" i="65"/>
  <c r="L299" i="65"/>
  <c r="K299" i="65"/>
  <c r="J299" i="65"/>
  <c r="I299" i="65"/>
  <c r="H299" i="65"/>
  <c r="G299" i="65"/>
  <c r="F299" i="65"/>
  <c r="E299" i="65"/>
  <c r="Q298" i="65"/>
  <c r="Q297" i="65"/>
  <c r="Q292" i="65"/>
  <c r="Q291" i="65"/>
  <c r="P290" i="65"/>
  <c r="P282" i="65" s="1"/>
  <c r="O290" i="65"/>
  <c r="N290" i="65"/>
  <c r="M290" i="65"/>
  <c r="L290" i="65"/>
  <c r="K290" i="65"/>
  <c r="J290" i="65"/>
  <c r="I290" i="65"/>
  <c r="H290" i="65"/>
  <c r="G290" i="65"/>
  <c r="F290" i="65"/>
  <c r="E290" i="65"/>
  <c r="Q289" i="65"/>
  <c r="Q288" i="65"/>
  <c r="P287" i="65"/>
  <c r="O287" i="65"/>
  <c r="N287" i="65"/>
  <c r="M287" i="65"/>
  <c r="L287" i="65"/>
  <c r="K287" i="65"/>
  <c r="J287" i="65"/>
  <c r="I287" i="65"/>
  <c r="H287" i="65"/>
  <c r="G287" i="65"/>
  <c r="F287" i="65"/>
  <c r="E287" i="65"/>
  <c r="Q286" i="65"/>
  <c r="Q285" i="65"/>
  <c r="C273" i="65"/>
  <c r="C272" i="65"/>
  <c r="C271" i="65"/>
  <c r="C270" i="65"/>
  <c r="C269" i="65"/>
  <c r="C268" i="65"/>
  <c r="C267" i="65"/>
  <c r="C266" i="65"/>
  <c r="C265" i="65"/>
  <c r="C264" i="65"/>
  <c r="Q254" i="65"/>
  <c r="Q251" i="65"/>
  <c r="P248" i="65"/>
  <c r="O248" i="65"/>
  <c r="N248" i="65"/>
  <c r="M248" i="65"/>
  <c r="L248" i="65"/>
  <c r="K248" i="65"/>
  <c r="J248" i="65"/>
  <c r="I248" i="65"/>
  <c r="H248" i="65"/>
  <c r="G248" i="65"/>
  <c r="F248" i="65"/>
  <c r="E248" i="65"/>
  <c r="Q246" i="65"/>
  <c r="Q245" i="65"/>
  <c r="P243" i="65"/>
  <c r="O243" i="65"/>
  <c r="N243" i="65"/>
  <c r="M243" i="65"/>
  <c r="L243" i="65"/>
  <c r="K243" i="65"/>
  <c r="J243" i="65"/>
  <c r="I243" i="65"/>
  <c r="H243" i="65"/>
  <c r="G243" i="65"/>
  <c r="F243" i="65"/>
  <c r="E243" i="65"/>
  <c r="Q242" i="65"/>
  <c r="Q241" i="65"/>
  <c r="P240" i="65"/>
  <c r="P237" i="65" s="1"/>
  <c r="O240" i="65"/>
  <c r="O237" i="65" s="1"/>
  <c r="N240" i="65"/>
  <c r="N237" i="65" s="1"/>
  <c r="M240" i="65"/>
  <c r="M237" i="65" s="1"/>
  <c r="L240" i="65"/>
  <c r="L237" i="65" s="1"/>
  <c r="K240" i="65"/>
  <c r="K237" i="65" s="1"/>
  <c r="J240" i="65"/>
  <c r="J237" i="65" s="1"/>
  <c r="I240" i="65"/>
  <c r="I237" i="65" s="1"/>
  <c r="H240" i="65"/>
  <c r="H237" i="65" s="1"/>
  <c r="G240" i="65"/>
  <c r="G237" i="65" s="1"/>
  <c r="F240" i="65"/>
  <c r="F237" i="65" s="1"/>
  <c r="E240" i="65"/>
  <c r="Q239" i="65"/>
  <c r="Q236" i="65"/>
  <c r="Q235" i="65"/>
  <c r="P234" i="65"/>
  <c r="P231" i="65" s="1"/>
  <c r="O234" i="65"/>
  <c r="O231" i="65" s="1"/>
  <c r="N234" i="65"/>
  <c r="N231" i="65" s="1"/>
  <c r="M234" i="65"/>
  <c r="M231" i="65" s="1"/>
  <c r="L234" i="65"/>
  <c r="L231" i="65" s="1"/>
  <c r="K234" i="65"/>
  <c r="K231" i="65" s="1"/>
  <c r="J234" i="65"/>
  <c r="J231" i="65" s="1"/>
  <c r="I234" i="65"/>
  <c r="I231" i="65" s="1"/>
  <c r="H234" i="65"/>
  <c r="H231" i="65" s="1"/>
  <c r="G234" i="65"/>
  <c r="G231" i="65" s="1"/>
  <c r="F234" i="65"/>
  <c r="F231" i="65" s="1"/>
  <c r="E234" i="65"/>
  <c r="Q230" i="65"/>
  <c r="P227" i="65"/>
  <c r="O227" i="65"/>
  <c r="N227" i="65"/>
  <c r="M227" i="65"/>
  <c r="L227" i="65"/>
  <c r="K227" i="65"/>
  <c r="J227" i="65"/>
  <c r="I227" i="65"/>
  <c r="H227" i="65"/>
  <c r="G227" i="65"/>
  <c r="F227" i="65"/>
  <c r="E227" i="65"/>
  <c r="Q225" i="65"/>
  <c r="Q224" i="65"/>
  <c r="P223" i="65"/>
  <c r="O223" i="65"/>
  <c r="N223" i="65"/>
  <c r="M223" i="65"/>
  <c r="L223" i="65"/>
  <c r="K223" i="65"/>
  <c r="J223" i="65"/>
  <c r="I223" i="65"/>
  <c r="H223" i="65"/>
  <c r="G223" i="65"/>
  <c r="F223" i="65"/>
  <c r="E223" i="65"/>
  <c r="Q222" i="65"/>
  <c r="Q221" i="65"/>
  <c r="P220" i="65"/>
  <c r="O220" i="65"/>
  <c r="N220" i="65"/>
  <c r="M220" i="65"/>
  <c r="L220" i="65"/>
  <c r="K220" i="65"/>
  <c r="J220" i="65"/>
  <c r="I220" i="65"/>
  <c r="H220" i="65"/>
  <c r="G220" i="65"/>
  <c r="F220" i="65"/>
  <c r="E220" i="65"/>
  <c r="Q215" i="65"/>
  <c r="Q214" i="65"/>
  <c r="P213" i="65"/>
  <c r="P210" i="65" s="1"/>
  <c r="O213" i="65"/>
  <c r="O210" i="65" s="1"/>
  <c r="N213" i="65"/>
  <c r="N210" i="65" s="1"/>
  <c r="M213" i="65"/>
  <c r="M210" i="65" s="1"/>
  <c r="L213" i="65"/>
  <c r="L210" i="65" s="1"/>
  <c r="K213" i="65"/>
  <c r="K210" i="65" s="1"/>
  <c r="J213" i="65"/>
  <c r="J210" i="65" s="1"/>
  <c r="I213" i="65"/>
  <c r="I210" i="65" s="1"/>
  <c r="H213" i="65"/>
  <c r="H210" i="65" s="1"/>
  <c r="G213" i="65"/>
  <c r="G210" i="65" s="1"/>
  <c r="F213" i="65"/>
  <c r="F210" i="65" s="1"/>
  <c r="E213" i="65"/>
  <c r="Q206" i="65"/>
  <c r="Q205" i="65"/>
  <c r="P204" i="65"/>
  <c r="O204" i="65"/>
  <c r="N204" i="65"/>
  <c r="M204" i="65"/>
  <c r="L204" i="65"/>
  <c r="K204" i="65"/>
  <c r="J204" i="65"/>
  <c r="I204" i="65"/>
  <c r="H204" i="65"/>
  <c r="G204" i="65"/>
  <c r="F204" i="65"/>
  <c r="E204" i="65"/>
  <c r="Q203" i="65"/>
  <c r="Q202" i="65"/>
  <c r="P201" i="65"/>
  <c r="O201" i="65"/>
  <c r="N201" i="65"/>
  <c r="M201" i="65"/>
  <c r="L201" i="65"/>
  <c r="K201" i="65"/>
  <c r="J201" i="65"/>
  <c r="I201" i="65"/>
  <c r="H201" i="65"/>
  <c r="G201" i="65"/>
  <c r="F201" i="65"/>
  <c r="E201" i="65"/>
  <c r="Q200" i="65"/>
  <c r="Q199" i="65"/>
  <c r="Q194" i="65"/>
  <c r="Q193" i="65"/>
  <c r="P192" i="65"/>
  <c r="O192" i="65"/>
  <c r="N192" i="65"/>
  <c r="M192" i="65"/>
  <c r="L192" i="65"/>
  <c r="K192" i="65"/>
  <c r="J192" i="65"/>
  <c r="I192" i="65"/>
  <c r="H192" i="65"/>
  <c r="G192" i="65"/>
  <c r="F192" i="65"/>
  <c r="E192" i="65"/>
  <c r="Q191" i="65"/>
  <c r="Q190" i="65"/>
  <c r="P189" i="65"/>
  <c r="O189" i="65"/>
  <c r="N189" i="65"/>
  <c r="M189" i="65"/>
  <c r="L189" i="65"/>
  <c r="K189" i="65"/>
  <c r="J189" i="65"/>
  <c r="I189" i="65"/>
  <c r="H189" i="65"/>
  <c r="G189" i="65"/>
  <c r="F189" i="65"/>
  <c r="E189" i="65"/>
  <c r="Q188" i="65"/>
  <c r="Q187" i="65"/>
  <c r="Q183" i="65"/>
  <c r="Q182" i="65"/>
  <c r="P181" i="65"/>
  <c r="O181" i="65"/>
  <c r="N181" i="65"/>
  <c r="M181" i="65"/>
  <c r="L181" i="65"/>
  <c r="K181" i="65"/>
  <c r="J181" i="65"/>
  <c r="I181" i="65"/>
  <c r="H181" i="65"/>
  <c r="G181" i="65"/>
  <c r="F181" i="65"/>
  <c r="E181" i="65"/>
  <c r="Q180" i="65"/>
  <c r="Q179" i="65"/>
  <c r="P178" i="65"/>
  <c r="O178" i="65"/>
  <c r="N178" i="65"/>
  <c r="M178" i="65"/>
  <c r="L178" i="65"/>
  <c r="K178" i="65"/>
  <c r="J178" i="65"/>
  <c r="I178" i="65"/>
  <c r="H178" i="65"/>
  <c r="G178" i="65"/>
  <c r="F178" i="65"/>
  <c r="E178" i="65"/>
  <c r="Q177" i="65"/>
  <c r="Q176" i="65"/>
  <c r="Q171" i="65"/>
  <c r="Q170" i="65"/>
  <c r="P169" i="65"/>
  <c r="O169" i="65"/>
  <c r="N169" i="65"/>
  <c r="M169" i="65"/>
  <c r="L169" i="65"/>
  <c r="K169" i="65"/>
  <c r="J169" i="65"/>
  <c r="I169" i="65"/>
  <c r="H169" i="65"/>
  <c r="G169" i="65"/>
  <c r="F169" i="65"/>
  <c r="E169" i="65"/>
  <c r="Q168" i="65"/>
  <c r="Q167" i="65"/>
  <c r="P166" i="65"/>
  <c r="O166" i="65"/>
  <c r="N166" i="65"/>
  <c r="M166" i="65"/>
  <c r="L166" i="65"/>
  <c r="K166" i="65"/>
  <c r="J166" i="65"/>
  <c r="I166" i="65"/>
  <c r="H166" i="65"/>
  <c r="G166" i="65"/>
  <c r="F166" i="65"/>
  <c r="E166" i="65"/>
  <c r="Q165" i="65"/>
  <c r="Q164" i="65"/>
  <c r="C152" i="65"/>
  <c r="C151" i="65"/>
  <c r="C150" i="65"/>
  <c r="C149" i="65"/>
  <c r="C148" i="65"/>
  <c r="C147" i="65"/>
  <c r="C146" i="65"/>
  <c r="C145" i="65"/>
  <c r="C144" i="65"/>
  <c r="C143" i="65"/>
  <c r="Q133" i="65"/>
  <c r="Q130" i="65"/>
  <c r="P127" i="65"/>
  <c r="O127" i="65"/>
  <c r="N127" i="65"/>
  <c r="M127" i="65"/>
  <c r="L127" i="65"/>
  <c r="K127" i="65"/>
  <c r="J127" i="65"/>
  <c r="I127" i="65"/>
  <c r="H127" i="65"/>
  <c r="G127" i="65"/>
  <c r="F127" i="65"/>
  <c r="E127" i="65"/>
  <c r="Q125" i="65"/>
  <c r="Q124" i="65"/>
  <c r="P122" i="65"/>
  <c r="O122" i="65"/>
  <c r="N122" i="65"/>
  <c r="M122" i="65"/>
  <c r="L122" i="65"/>
  <c r="K122" i="65"/>
  <c r="J122" i="65"/>
  <c r="I122" i="65"/>
  <c r="H122" i="65"/>
  <c r="G122" i="65"/>
  <c r="F122" i="65"/>
  <c r="E122" i="65"/>
  <c r="Q121" i="65"/>
  <c r="Q120" i="65"/>
  <c r="P119" i="65"/>
  <c r="O119" i="65"/>
  <c r="N119" i="65"/>
  <c r="N116" i="65" s="1"/>
  <c r="M119" i="65"/>
  <c r="L119" i="65"/>
  <c r="K119" i="65"/>
  <c r="K116" i="65" s="1"/>
  <c r="J119" i="65"/>
  <c r="J116" i="65" s="1"/>
  <c r="I119" i="65"/>
  <c r="H119" i="65"/>
  <c r="G119" i="65"/>
  <c r="F119" i="65"/>
  <c r="F116" i="65" s="1"/>
  <c r="E119" i="65"/>
  <c r="Q118" i="65"/>
  <c r="Q115" i="65"/>
  <c r="Q114" i="65"/>
  <c r="P113" i="65"/>
  <c r="O113" i="65"/>
  <c r="O110" i="65" s="1"/>
  <c r="N113" i="65"/>
  <c r="M113" i="65"/>
  <c r="L113" i="65"/>
  <c r="L110" i="65" s="1"/>
  <c r="K113" i="65"/>
  <c r="K110" i="65" s="1"/>
  <c r="J113" i="65"/>
  <c r="I113" i="65"/>
  <c r="H113" i="65"/>
  <c r="G113" i="65"/>
  <c r="G110" i="65" s="1"/>
  <c r="F113" i="65"/>
  <c r="E113" i="65"/>
  <c r="Q109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Q104" i="65"/>
  <c r="Q103" i="65"/>
  <c r="P102" i="65"/>
  <c r="O102" i="65"/>
  <c r="N102" i="65"/>
  <c r="M102" i="65"/>
  <c r="L102" i="65"/>
  <c r="K102" i="65"/>
  <c r="J102" i="65"/>
  <c r="I102" i="65"/>
  <c r="H102" i="65"/>
  <c r="G102" i="65"/>
  <c r="F102" i="65"/>
  <c r="E102" i="65"/>
  <c r="Q101" i="65"/>
  <c r="Q100" i="65"/>
  <c r="P99" i="65"/>
  <c r="O99" i="65"/>
  <c r="N99" i="65"/>
  <c r="M99" i="65"/>
  <c r="L99" i="65"/>
  <c r="K99" i="65"/>
  <c r="J99" i="65"/>
  <c r="I99" i="65"/>
  <c r="H99" i="65"/>
  <c r="G99" i="65"/>
  <c r="F99" i="65"/>
  <c r="E99" i="65"/>
  <c r="Q94" i="65"/>
  <c r="Q93" i="65"/>
  <c r="P92" i="65"/>
  <c r="O92" i="65"/>
  <c r="O89" i="65" s="1"/>
  <c r="N92" i="65"/>
  <c r="M92" i="65"/>
  <c r="L92" i="65"/>
  <c r="K92" i="65"/>
  <c r="K89" i="65" s="1"/>
  <c r="J92" i="65"/>
  <c r="I92" i="65"/>
  <c r="I89" i="65" s="1"/>
  <c r="H92" i="65"/>
  <c r="G92" i="65"/>
  <c r="G89" i="65" s="1"/>
  <c r="F92" i="65"/>
  <c r="E92" i="65"/>
  <c r="E89" i="65" s="1"/>
  <c r="Q85" i="65"/>
  <c r="Q84" i="65"/>
  <c r="P83" i="65"/>
  <c r="O83" i="65"/>
  <c r="N83" i="65"/>
  <c r="M83" i="65"/>
  <c r="L83" i="65"/>
  <c r="K83" i="65"/>
  <c r="J83" i="65"/>
  <c r="I83" i="65"/>
  <c r="H83" i="65"/>
  <c r="G83" i="65"/>
  <c r="F83" i="65"/>
  <c r="E83" i="65"/>
  <c r="Q82" i="65"/>
  <c r="Q81" i="65"/>
  <c r="P80" i="65"/>
  <c r="O80" i="65"/>
  <c r="N80" i="65"/>
  <c r="M80" i="65"/>
  <c r="L80" i="65"/>
  <c r="K80" i="65"/>
  <c r="J80" i="65"/>
  <c r="I80" i="65"/>
  <c r="H80" i="65"/>
  <c r="G80" i="65"/>
  <c r="F80" i="65"/>
  <c r="E80" i="65"/>
  <c r="Q79" i="65"/>
  <c r="Q78" i="65"/>
  <c r="Q73" i="65"/>
  <c r="Q72" i="65"/>
  <c r="P71" i="65"/>
  <c r="O71" i="65"/>
  <c r="N71" i="65"/>
  <c r="M71" i="65"/>
  <c r="L71" i="65"/>
  <c r="K71" i="65"/>
  <c r="J71" i="65"/>
  <c r="I71" i="65"/>
  <c r="H71" i="65"/>
  <c r="G71" i="65"/>
  <c r="F71" i="65"/>
  <c r="E71" i="65"/>
  <c r="Q70" i="65"/>
  <c r="Q69" i="65"/>
  <c r="P68" i="65"/>
  <c r="O68" i="65"/>
  <c r="N68" i="65"/>
  <c r="M68" i="65"/>
  <c r="L68" i="65"/>
  <c r="K68" i="65"/>
  <c r="J68" i="65"/>
  <c r="I68" i="65"/>
  <c r="H68" i="65"/>
  <c r="G68" i="65"/>
  <c r="F68" i="65"/>
  <c r="E68" i="65"/>
  <c r="Q67" i="65"/>
  <c r="Q66" i="65"/>
  <c r="AC425" i="65"/>
  <c r="Y425" i="65"/>
  <c r="U425" i="65"/>
  <c r="Q62" i="65"/>
  <c r="AD424" i="65"/>
  <c r="Z424" i="65"/>
  <c r="Q61" i="65"/>
  <c r="P60" i="65"/>
  <c r="O60" i="65"/>
  <c r="N60" i="65"/>
  <c r="M60" i="65"/>
  <c r="L60" i="65"/>
  <c r="K60" i="65"/>
  <c r="J60" i="65"/>
  <c r="I60" i="65"/>
  <c r="H60" i="65"/>
  <c r="G60" i="65"/>
  <c r="F60" i="65"/>
  <c r="E60" i="65"/>
  <c r="Q59" i="65"/>
  <c r="Q58" i="65"/>
  <c r="P57" i="65"/>
  <c r="O57" i="65"/>
  <c r="N57" i="65"/>
  <c r="M57" i="65"/>
  <c r="L57" i="65"/>
  <c r="K57" i="65"/>
  <c r="J57" i="65"/>
  <c r="I57" i="65"/>
  <c r="H57" i="65"/>
  <c r="G57" i="65"/>
  <c r="F57" i="65"/>
  <c r="F52" i="65" s="1"/>
  <c r="E57" i="65"/>
  <c r="Q56" i="65"/>
  <c r="Q55" i="65"/>
  <c r="Q50" i="65"/>
  <c r="Q49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Q47" i="65"/>
  <c r="Q46" i="65"/>
  <c r="P45" i="65"/>
  <c r="O45" i="65"/>
  <c r="N45" i="65"/>
  <c r="M45" i="65"/>
  <c r="L45" i="65"/>
  <c r="K45" i="65"/>
  <c r="J45" i="65"/>
  <c r="I45" i="65"/>
  <c r="H45" i="65"/>
  <c r="G45" i="65"/>
  <c r="F45" i="65"/>
  <c r="E45" i="65"/>
  <c r="Q44" i="65"/>
  <c r="Q43" i="65"/>
  <c r="B34" i="65"/>
  <c r="E18" i="64"/>
  <c r="C515" i="64"/>
  <c r="C514" i="64"/>
  <c r="C513" i="64"/>
  <c r="C512" i="64"/>
  <c r="C511" i="64"/>
  <c r="C510" i="64"/>
  <c r="C509" i="64"/>
  <c r="C508" i="64"/>
  <c r="C507" i="64"/>
  <c r="C506" i="64"/>
  <c r="P496" i="64"/>
  <c r="O496" i="64"/>
  <c r="N496" i="64"/>
  <c r="M496" i="64"/>
  <c r="L496" i="64"/>
  <c r="K496" i="64"/>
  <c r="J496" i="64"/>
  <c r="I496" i="64"/>
  <c r="H496" i="64"/>
  <c r="G496" i="64"/>
  <c r="F496" i="64"/>
  <c r="E496" i="64"/>
  <c r="AF495" i="64"/>
  <c r="AE495" i="64"/>
  <c r="AD495" i="64"/>
  <c r="AC495" i="64"/>
  <c r="AB495" i="64"/>
  <c r="AA495" i="64"/>
  <c r="Z495" i="64"/>
  <c r="Y495" i="64"/>
  <c r="X495" i="64"/>
  <c r="W495" i="64"/>
  <c r="V495" i="64"/>
  <c r="U495" i="64"/>
  <c r="Q495" i="64"/>
  <c r="P495" i="64"/>
  <c r="O495" i="64"/>
  <c r="N495" i="64"/>
  <c r="M495" i="64"/>
  <c r="L495" i="64"/>
  <c r="K495" i="64"/>
  <c r="J495" i="64"/>
  <c r="I495" i="64"/>
  <c r="H495" i="64"/>
  <c r="G495" i="64"/>
  <c r="F495" i="64"/>
  <c r="E495" i="64"/>
  <c r="AF494" i="64"/>
  <c r="AE494" i="64"/>
  <c r="AD494" i="64"/>
  <c r="AC494" i="64"/>
  <c r="AB494" i="64"/>
  <c r="AA494" i="64"/>
  <c r="Z494" i="64"/>
  <c r="Y494" i="64"/>
  <c r="X494" i="64"/>
  <c r="W494" i="64"/>
  <c r="V494" i="64"/>
  <c r="U494" i="64"/>
  <c r="Q494" i="64"/>
  <c r="P494" i="64"/>
  <c r="O494" i="64"/>
  <c r="N494" i="64"/>
  <c r="M494" i="64"/>
  <c r="L494" i="64"/>
  <c r="K494" i="64"/>
  <c r="J494" i="64"/>
  <c r="I494" i="64"/>
  <c r="H494" i="64"/>
  <c r="G494" i="64"/>
  <c r="F494" i="64"/>
  <c r="E494" i="64"/>
  <c r="P493" i="64"/>
  <c r="O493" i="64"/>
  <c r="N493" i="64"/>
  <c r="M493" i="64"/>
  <c r="L493" i="64"/>
  <c r="K493" i="64"/>
  <c r="J493" i="64"/>
  <c r="I493" i="64"/>
  <c r="H493" i="64"/>
  <c r="G493" i="64"/>
  <c r="F493" i="64"/>
  <c r="E493" i="64"/>
  <c r="AF492" i="64"/>
  <c r="AE492" i="64"/>
  <c r="AD492" i="64"/>
  <c r="AC492" i="64"/>
  <c r="AB492" i="64"/>
  <c r="AA492" i="64"/>
  <c r="Z492" i="64"/>
  <c r="Y492" i="64"/>
  <c r="X492" i="64"/>
  <c r="W492" i="64"/>
  <c r="V492" i="64"/>
  <c r="U492" i="64"/>
  <c r="Q492" i="64"/>
  <c r="P492" i="64"/>
  <c r="O492" i="64"/>
  <c r="N492" i="64"/>
  <c r="M492" i="64"/>
  <c r="L492" i="64"/>
  <c r="K492" i="64"/>
  <c r="J492" i="64"/>
  <c r="I492" i="64"/>
  <c r="H492" i="64"/>
  <c r="G492" i="64"/>
  <c r="F492" i="64"/>
  <c r="E492" i="64"/>
  <c r="AF491" i="64"/>
  <c r="AE491" i="64"/>
  <c r="AD491" i="64"/>
  <c r="AC491" i="64"/>
  <c r="AB491" i="64"/>
  <c r="AA491" i="64"/>
  <c r="Z491" i="64"/>
  <c r="Y491" i="64"/>
  <c r="X491" i="64"/>
  <c r="W491" i="64"/>
  <c r="V491" i="64"/>
  <c r="U491" i="64"/>
  <c r="Q491" i="64"/>
  <c r="P491" i="64"/>
  <c r="O491" i="64"/>
  <c r="N491" i="64"/>
  <c r="M491" i="64"/>
  <c r="L491" i="64"/>
  <c r="K491" i="64"/>
  <c r="J491" i="64"/>
  <c r="I491" i="64"/>
  <c r="H491" i="64"/>
  <c r="G491" i="64"/>
  <c r="F491" i="64"/>
  <c r="E491" i="64"/>
  <c r="P488" i="64"/>
  <c r="O488" i="64"/>
  <c r="N488" i="64"/>
  <c r="M488" i="64"/>
  <c r="L488" i="64"/>
  <c r="K488" i="64"/>
  <c r="J488" i="64"/>
  <c r="I488" i="64"/>
  <c r="H488" i="64"/>
  <c r="G488" i="64"/>
  <c r="F488" i="64"/>
  <c r="E488" i="64"/>
  <c r="P487" i="64"/>
  <c r="O487" i="64"/>
  <c r="N487" i="64"/>
  <c r="M487" i="64"/>
  <c r="L487" i="64"/>
  <c r="K487" i="64"/>
  <c r="J487" i="64"/>
  <c r="I487" i="64"/>
  <c r="H487" i="64"/>
  <c r="G487" i="64"/>
  <c r="F487" i="64"/>
  <c r="E487" i="64"/>
  <c r="AF486" i="64"/>
  <c r="AE486" i="64"/>
  <c r="AD486" i="64"/>
  <c r="AC486" i="64"/>
  <c r="AB486" i="64"/>
  <c r="AA486" i="64"/>
  <c r="Z486" i="64"/>
  <c r="Y486" i="64"/>
  <c r="X486" i="64"/>
  <c r="W486" i="64"/>
  <c r="V486" i="64"/>
  <c r="U486" i="64"/>
  <c r="Q486" i="64"/>
  <c r="P486" i="64"/>
  <c r="O486" i="64"/>
  <c r="N486" i="64"/>
  <c r="M486" i="64"/>
  <c r="L486" i="64"/>
  <c r="K486" i="64"/>
  <c r="J486" i="64"/>
  <c r="I486" i="64"/>
  <c r="H486" i="64"/>
  <c r="G486" i="64"/>
  <c r="F486" i="64"/>
  <c r="E486" i="64"/>
  <c r="P484" i="64"/>
  <c r="O484" i="64"/>
  <c r="N484" i="64"/>
  <c r="M484" i="64"/>
  <c r="L484" i="64"/>
  <c r="K484" i="64"/>
  <c r="J484" i="64"/>
  <c r="I484" i="64"/>
  <c r="H484" i="64"/>
  <c r="G484" i="64"/>
  <c r="F484" i="64"/>
  <c r="E484" i="64"/>
  <c r="P483" i="64"/>
  <c r="O483" i="64"/>
  <c r="N483" i="64"/>
  <c r="M483" i="64"/>
  <c r="L483" i="64"/>
  <c r="K483" i="64"/>
  <c r="J483" i="64"/>
  <c r="I483" i="64"/>
  <c r="H483" i="64"/>
  <c r="G483" i="64"/>
  <c r="F483" i="64"/>
  <c r="E483" i="64"/>
  <c r="P481" i="64"/>
  <c r="O481" i="64"/>
  <c r="N481" i="64"/>
  <c r="M481" i="64"/>
  <c r="L481" i="64"/>
  <c r="K481" i="64"/>
  <c r="J481" i="64"/>
  <c r="I481" i="64"/>
  <c r="H481" i="64"/>
  <c r="G481" i="64"/>
  <c r="F481" i="64"/>
  <c r="E481" i="64"/>
  <c r="AF480" i="64"/>
  <c r="AE480" i="64"/>
  <c r="AD480" i="64"/>
  <c r="AC480" i="64"/>
  <c r="AB480" i="64"/>
  <c r="AA480" i="64"/>
  <c r="Z480" i="64"/>
  <c r="Y480" i="64"/>
  <c r="X480" i="64"/>
  <c r="W480" i="64"/>
  <c r="V480" i="64"/>
  <c r="U480" i="64"/>
  <c r="Q480" i="64"/>
  <c r="P480" i="64"/>
  <c r="O480" i="64"/>
  <c r="N480" i="64"/>
  <c r="M480" i="64"/>
  <c r="L480" i="64"/>
  <c r="K480" i="64"/>
  <c r="J480" i="64"/>
  <c r="I480" i="64"/>
  <c r="H480" i="64"/>
  <c r="G480" i="64"/>
  <c r="F480" i="64"/>
  <c r="E480" i="64"/>
  <c r="P478" i="64"/>
  <c r="O478" i="64"/>
  <c r="N478" i="64"/>
  <c r="M478" i="64"/>
  <c r="L478" i="64"/>
  <c r="K478" i="64"/>
  <c r="J478" i="64"/>
  <c r="I478" i="64"/>
  <c r="H478" i="64"/>
  <c r="G478" i="64"/>
  <c r="F478" i="64"/>
  <c r="E478" i="64"/>
  <c r="P477" i="64"/>
  <c r="O477" i="64"/>
  <c r="N477" i="64"/>
  <c r="M477" i="64"/>
  <c r="L477" i="64"/>
  <c r="K477" i="64"/>
  <c r="J477" i="64"/>
  <c r="I477" i="64"/>
  <c r="H477" i="64"/>
  <c r="G477" i="64"/>
  <c r="F477" i="64"/>
  <c r="E477" i="64"/>
  <c r="Q475" i="64"/>
  <c r="P475" i="64"/>
  <c r="O475" i="64"/>
  <c r="N475" i="64"/>
  <c r="M475" i="64"/>
  <c r="L475" i="64"/>
  <c r="K475" i="64"/>
  <c r="J475" i="64"/>
  <c r="I475" i="64"/>
  <c r="H475" i="64"/>
  <c r="G475" i="64"/>
  <c r="F475" i="64"/>
  <c r="E475" i="64"/>
  <c r="AF474" i="64"/>
  <c r="AE474" i="64"/>
  <c r="AD474" i="64"/>
  <c r="AC474" i="64"/>
  <c r="AB474" i="64"/>
  <c r="AA474" i="64"/>
  <c r="Z474" i="64"/>
  <c r="Y474" i="64"/>
  <c r="X474" i="64"/>
  <c r="W474" i="64"/>
  <c r="V474" i="64"/>
  <c r="U474" i="64"/>
  <c r="Q474" i="64"/>
  <c r="P474" i="64"/>
  <c r="O474" i="64"/>
  <c r="N474" i="64"/>
  <c r="M474" i="64"/>
  <c r="L474" i="64"/>
  <c r="K474" i="64"/>
  <c r="J474" i="64"/>
  <c r="I474" i="64"/>
  <c r="H474" i="64"/>
  <c r="G474" i="64"/>
  <c r="F474" i="64"/>
  <c r="E474" i="64"/>
  <c r="P472" i="64"/>
  <c r="O472" i="64"/>
  <c r="N472" i="64"/>
  <c r="M472" i="64"/>
  <c r="L472" i="64"/>
  <c r="K472" i="64"/>
  <c r="J472" i="64"/>
  <c r="I472" i="64"/>
  <c r="H472" i="64"/>
  <c r="G472" i="64"/>
  <c r="F472" i="64"/>
  <c r="E472" i="64"/>
  <c r="Q471" i="64"/>
  <c r="P471" i="64"/>
  <c r="O471" i="64"/>
  <c r="N471" i="64"/>
  <c r="M471" i="64"/>
  <c r="L471" i="64"/>
  <c r="K471" i="64"/>
  <c r="J471" i="64"/>
  <c r="I471" i="64"/>
  <c r="H471" i="64"/>
  <c r="G471" i="64"/>
  <c r="F471" i="64"/>
  <c r="E471" i="64"/>
  <c r="AF470" i="64"/>
  <c r="AE470" i="64"/>
  <c r="AD470" i="64"/>
  <c r="AC470" i="64"/>
  <c r="AB470" i="64"/>
  <c r="AA470" i="64"/>
  <c r="Z470" i="64"/>
  <c r="Y470" i="64"/>
  <c r="X470" i="64"/>
  <c r="W470" i="64"/>
  <c r="V470" i="64"/>
  <c r="U470" i="64"/>
  <c r="Q470" i="64"/>
  <c r="P470" i="64"/>
  <c r="O470" i="64"/>
  <c r="N470" i="64"/>
  <c r="M470" i="64"/>
  <c r="L470" i="64"/>
  <c r="K470" i="64"/>
  <c r="J470" i="64"/>
  <c r="I470" i="64"/>
  <c r="H470" i="64"/>
  <c r="G470" i="64"/>
  <c r="F470" i="64"/>
  <c r="E470" i="64"/>
  <c r="P467" i="64"/>
  <c r="O467" i="64"/>
  <c r="N467" i="64"/>
  <c r="M467" i="64"/>
  <c r="L467" i="64"/>
  <c r="K467" i="64"/>
  <c r="J467" i="64"/>
  <c r="I467" i="64"/>
  <c r="H467" i="64"/>
  <c r="G467" i="64"/>
  <c r="F467" i="64"/>
  <c r="E467" i="64"/>
  <c r="P466" i="64"/>
  <c r="O466" i="64"/>
  <c r="N466" i="64"/>
  <c r="M466" i="64"/>
  <c r="L466" i="64"/>
  <c r="K466" i="64"/>
  <c r="J466" i="64"/>
  <c r="I466" i="64"/>
  <c r="H466" i="64"/>
  <c r="G466" i="64"/>
  <c r="F466" i="64"/>
  <c r="E466" i="64"/>
  <c r="P464" i="64"/>
  <c r="O464" i="64"/>
  <c r="N464" i="64"/>
  <c r="M464" i="64"/>
  <c r="L464" i="64"/>
  <c r="K464" i="64"/>
  <c r="J464" i="64"/>
  <c r="I464" i="64"/>
  <c r="H464" i="64"/>
  <c r="G464" i="64"/>
  <c r="F464" i="64"/>
  <c r="E464" i="64"/>
  <c r="P463" i="64"/>
  <c r="O463" i="64"/>
  <c r="N463" i="64"/>
  <c r="M463" i="64"/>
  <c r="L463" i="64"/>
  <c r="K463" i="64"/>
  <c r="J463" i="64"/>
  <c r="I463" i="64"/>
  <c r="H463" i="64"/>
  <c r="G463" i="64"/>
  <c r="F463" i="64"/>
  <c r="E463" i="64"/>
  <c r="Q460" i="64"/>
  <c r="P460" i="64"/>
  <c r="O460" i="64"/>
  <c r="N460" i="64"/>
  <c r="M460" i="64"/>
  <c r="L460" i="64"/>
  <c r="K460" i="64"/>
  <c r="J460" i="64"/>
  <c r="I460" i="64"/>
  <c r="H460" i="64"/>
  <c r="G460" i="64"/>
  <c r="F460" i="64"/>
  <c r="E460" i="64"/>
  <c r="AF459" i="64"/>
  <c r="AE459" i="64"/>
  <c r="AD459" i="64"/>
  <c r="AC459" i="64"/>
  <c r="AB459" i="64"/>
  <c r="AA459" i="64"/>
  <c r="Z459" i="64"/>
  <c r="Y459" i="64"/>
  <c r="X459" i="64"/>
  <c r="W459" i="64"/>
  <c r="V459" i="64"/>
  <c r="U459" i="64"/>
  <c r="Q459" i="64"/>
  <c r="P459" i="64"/>
  <c r="O459" i="64"/>
  <c r="N459" i="64"/>
  <c r="M459" i="64"/>
  <c r="L459" i="64"/>
  <c r="K459" i="64"/>
  <c r="J459" i="64"/>
  <c r="I459" i="64"/>
  <c r="H459" i="64"/>
  <c r="G459" i="64"/>
  <c r="F459" i="64"/>
  <c r="E459" i="64"/>
  <c r="P457" i="64"/>
  <c r="O457" i="64"/>
  <c r="N457" i="64"/>
  <c r="M457" i="64"/>
  <c r="L457" i="64"/>
  <c r="K457" i="64"/>
  <c r="J457" i="64"/>
  <c r="I457" i="64"/>
  <c r="H457" i="64"/>
  <c r="G457" i="64"/>
  <c r="F457" i="64"/>
  <c r="E457" i="64"/>
  <c r="P456" i="64"/>
  <c r="O456" i="64"/>
  <c r="N456" i="64"/>
  <c r="M456" i="64"/>
  <c r="L456" i="64"/>
  <c r="K456" i="64"/>
  <c r="J456" i="64"/>
  <c r="I456" i="64"/>
  <c r="H456" i="64"/>
  <c r="G456" i="64"/>
  <c r="F456" i="64"/>
  <c r="E456" i="64"/>
  <c r="Q454" i="64"/>
  <c r="P454" i="64"/>
  <c r="O454" i="64"/>
  <c r="N454" i="64"/>
  <c r="M454" i="64"/>
  <c r="L454" i="64"/>
  <c r="K454" i="64"/>
  <c r="J454" i="64"/>
  <c r="I454" i="64"/>
  <c r="H454" i="64"/>
  <c r="G454" i="64"/>
  <c r="F454" i="64"/>
  <c r="E454" i="64"/>
  <c r="AF453" i="64"/>
  <c r="AE453" i="64"/>
  <c r="AD453" i="64"/>
  <c r="AC453" i="64"/>
  <c r="AB453" i="64"/>
  <c r="AA453" i="64"/>
  <c r="Z453" i="64"/>
  <c r="Y453" i="64"/>
  <c r="X453" i="64"/>
  <c r="W453" i="64"/>
  <c r="V453" i="64"/>
  <c r="U453" i="64"/>
  <c r="Q453" i="64"/>
  <c r="P453" i="64"/>
  <c r="O453" i="64"/>
  <c r="N453" i="64"/>
  <c r="M453" i="64"/>
  <c r="L453" i="64"/>
  <c r="K453" i="64"/>
  <c r="J453" i="64"/>
  <c r="I453" i="64"/>
  <c r="H453" i="64"/>
  <c r="G453" i="64"/>
  <c r="F453" i="64"/>
  <c r="E453" i="64"/>
  <c r="AF449" i="64"/>
  <c r="AE449" i="64"/>
  <c r="AD449" i="64"/>
  <c r="AC449" i="64"/>
  <c r="AB449" i="64"/>
  <c r="AA449" i="64"/>
  <c r="Z449" i="64"/>
  <c r="Y449" i="64"/>
  <c r="X449" i="64"/>
  <c r="W449" i="64"/>
  <c r="V449" i="64"/>
  <c r="U449" i="64"/>
  <c r="Q449" i="64"/>
  <c r="P449" i="64"/>
  <c r="O449" i="64"/>
  <c r="N449" i="64"/>
  <c r="M449" i="64"/>
  <c r="L449" i="64"/>
  <c r="K449" i="64"/>
  <c r="J449" i="64"/>
  <c r="I449" i="64"/>
  <c r="H449" i="64"/>
  <c r="G449" i="64"/>
  <c r="F449" i="64"/>
  <c r="E449" i="64"/>
  <c r="P448" i="64"/>
  <c r="O448" i="64"/>
  <c r="N448" i="64"/>
  <c r="M448" i="64"/>
  <c r="L448" i="64"/>
  <c r="K448" i="64"/>
  <c r="J448" i="64"/>
  <c r="I448" i="64"/>
  <c r="H448" i="64"/>
  <c r="G448" i="64"/>
  <c r="F448" i="64"/>
  <c r="E448" i="64"/>
  <c r="P447" i="64"/>
  <c r="O447" i="64"/>
  <c r="N447" i="64"/>
  <c r="M447" i="64"/>
  <c r="L447" i="64"/>
  <c r="K447" i="64"/>
  <c r="J447" i="64"/>
  <c r="I447" i="64"/>
  <c r="H447" i="64"/>
  <c r="G447" i="64"/>
  <c r="F447" i="64"/>
  <c r="E447" i="64"/>
  <c r="P445" i="64"/>
  <c r="O445" i="64"/>
  <c r="N445" i="64"/>
  <c r="M445" i="64"/>
  <c r="L445" i="64"/>
  <c r="K445" i="64"/>
  <c r="J445" i="64"/>
  <c r="I445" i="64"/>
  <c r="H445" i="64"/>
  <c r="G445" i="64"/>
  <c r="F445" i="64"/>
  <c r="E445" i="64"/>
  <c r="P444" i="64"/>
  <c r="O444" i="64"/>
  <c r="N444" i="64"/>
  <c r="M444" i="64"/>
  <c r="L444" i="64"/>
  <c r="K444" i="64"/>
  <c r="J444" i="64"/>
  <c r="I444" i="64"/>
  <c r="H444" i="64"/>
  <c r="G444" i="64"/>
  <c r="F444" i="64"/>
  <c r="E444" i="64"/>
  <c r="P442" i="64"/>
  <c r="O442" i="64"/>
  <c r="N442" i="64"/>
  <c r="M442" i="64"/>
  <c r="L442" i="64"/>
  <c r="K442" i="64"/>
  <c r="J442" i="64"/>
  <c r="I442" i="64"/>
  <c r="H442" i="64"/>
  <c r="G442" i="64"/>
  <c r="F442" i="64"/>
  <c r="E442" i="64"/>
  <c r="P441" i="64"/>
  <c r="O441" i="64"/>
  <c r="N441" i="64"/>
  <c r="M441" i="64"/>
  <c r="L441" i="64"/>
  <c r="K441" i="64"/>
  <c r="J441" i="64"/>
  <c r="I441" i="64"/>
  <c r="H441" i="64"/>
  <c r="G441" i="64"/>
  <c r="F441" i="64"/>
  <c r="E441" i="64"/>
  <c r="AF440" i="64"/>
  <c r="AE440" i="64"/>
  <c r="AD440" i="64"/>
  <c r="AC440" i="64"/>
  <c r="AB440" i="64"/>
  <c r="AA440" i="64"/>
  <c r="Z440" i="64"/>
  <c r="Y440" i="64"/>
  <c r="X440" i="64"/>
  <c r="W440" i="64"/>
  <c r="V440" i="64"/>
  <c r="U440" i="64"/>
  <c r="Q440" i="64"/>
  <c r="P440" i="64"/>
  <c r="O440" i="64"/>
  <c r="N440" i="64"/>
  <c r="M440" i="64"/>
  <c r="L440" i="64"/>
  <c r="K440" i="64"/>
  <c r="J440" i="64"/>
  <c r="I440" i="64"/>
  <c r="H440" i="64"/>
  <c r="G440" i="64"/>
  <c r="F440" i="64"/>
  <c r="E440" i="64"/>
  <c r="AF439" i="64"/>
  <c r="AE439" i="64"/>
  <c r="AD439" i="64"/>
  <c r="AC439" i="64"/>
  <c r="AB439" i="64"/>
  <c r="AA439" i="64"/>
  <c r="Z439" i="64"/>
  <c r="Y439" i="64"/>
  <c r="X439" i="64"/>
  <c r="W439" i="64"/>
  <c r="V439" i="64"/>
  <c r="U439" i="64"/>
  <c r="Q439" i="64"/>
  <c r="P439" i="64"/>
  <c r="O439" i="64"/>
  <c r="N439" i="64"/>
  <c r="M439" i="64"/>
  <c r="L439" i="64"/>
  <c r="K439" i="64"/>
  <c r="J439" i="64"/>
  <c r="I439" i="64"/>
  <c r="H439" i="64"/>
  <c r="G439" i="64"/>
  <c r="F439" i="64"/>
  <c r="E439" i="64"/>
  <c r="P436" i="64"/>
  <c r="O436" i="64"/>
  <c r="N436" i="64"/>
  <c r="M436" i="64"/>
  <c r="L436" i="64"/>
  <c r="K436" i="64"/>
  <c r="J436" i="64"/>
  <c r="I436" i="64"/>
  <c r="H436" i="64"/>
  <c r="G436" i="64"/>
  <c r="F436" i="64"/>
  <c r="E436" i="64"/>
  <c r="P435" i="64"/>
  <c r="O435" i="64"/>
  <c r="N435" i="64"/>
  <c r="M435" i="64"/>
  <c r="L435" i="64"/>
  <c r="K435" i="64"/>
  <c r="J435" i="64"/>
  <c r="I435" i="64"/>
  <c r="H435" i="64"/>
  <c r="G435" i="64"/>
  <c r="F435" i="64"/>
  <c r="E435" i="64"/>
  <c r="P433" i="64"/>
  <c r="O433" i="64"/>
  <c r="N433" i="64"/>
  <c r="M433" i="64"/>
  <c r="L433" i="64"/>
  <c r="K433" i="64"/>
  <c r="J433" i="64"/>
  <c r="I433" i="64"/>
  <c r="H433" i="64"/>
  <c r="G433" i="64"/>
  <c r="F433" i="64"/>
  <c r="E433" i="64"/>
  <c r="P432" i="64"/>
  <c r="O432" i="64"/>
  <c r="N432" i="64"/>
  <c r="M432" i="64"/>
  <c r="L432" i="64"/>
  <c r="K432" i="64"/>
  <c r="J432" i="64"/>
  <c r="I432" i="64"/>
  <c r="H432" i="64"/>
  <c r="G432" i="64"/>
  <c r="F432" i="64"/>
  <c r="E432" i="64"/>
  <c r="P430" i="64"/>
  <c r="O430" i="64"/>
  <c r="N430" i="64"/>
  <c r="M430" i="64"/>
  <c r="L430" i="64"/>
  <c r="K430" i="64"/>
  <c r="J430" i="64"/>
  <c r="I430" i="64"/>
  <c r="H430" i="64"/>
  <c r="G430" i="64"/>
  <c r="F430" i="64"/>
  <c r="E430" i="64"/>
  <c r="P429" i="64"/>
  <c r="O429" i="64"/>
  <c r="N429" i="64"/>
  <c r="M429" i="64"/>
  <c r="L429" i="64"/>
  <c r="K429" i="64"/>
  <c r="J429" i="64"/>
  <c r="I429" i="64"/>
  <c r="H429" i="64"/>
  <c r="G429" i="64"/>
  <c r="F429" i="64"/>
  <c r="E429" i="64"/>
  <c r="AF428" i="64"/>
  <c r="AE428" i="64"/>
  <c r="AD428" i="64"/>
  <c r="AC428" i="64"/>
  <c r="AB428" i="64"/>
  <c r="AA428" i="64"/>
  <c r="Z428" i="64"/>
  <c r="Y428" i="64"/>
  <c r="X428" i="64"/>
  <c r="W428" i="64"/>
  <c r="V428" i="64"/>
  <c r="U428" i="64"/>
  <c r="Q428" i="64"/>
  <c r="P428" i="64"/>
  <c r="O428" i="64"/>
  <c r="N428" i="64"/>
  <c r="M428" i="64"/>
  <c r="L428" i="64"/>
  <c r="K428" i="64"/>
  <c r="J428" i="64"/>
  <c r="I428" i="64"/>
  <c r="H428" i="64"/>
  <c r="G428" i="64"/>
  <c r="F428" i="64"/>
  <c r="E428" i="64"/>
  <c r="AF427" i="64"/>
  <c r="AE427" i="64"/>
  <c r="AD427" i="64"/>
  <c r="AC427" i="64"/>
  <c r="AB427" i="64"/>
  <c r="AA427" i="64"/>
  <c r="Z427" i="64"/>
  <c r="Y427" i="64"/>
  <c r="X427" i="64"/>
  <c r="W427" i="64"/>
  <c r="V427" i="64"/>
  <c r="U427" i="64"/>
  <c r="Q427" i="64"/>
  <c r="P427" i="64"/>
  <c r="O427" i="64"/>
  <c r="N427" i="64"/>
  <c r="M427" i="64"/>
  <c r="L427" i="64"/>
  <c r="K427" i="64"/>
  <c r="J427" i="64"/>
  <c r="I427" i="64"/>
  <c r="H427" i="64"/>
  <c r="G427" i="64"/>
  <c r="F427" i="64"/>
  <c r="E427" i="64"/>
  <c r="P425" i="64"/>
  <c r="O425" i="64"/>
  <c r="N425" i="64"/>
  <c r="M425" i="64"/>
  <c r="L425" i="64"/>
  <c r="K425" i="64"/>
  <c r="J425" i="64"/>
  <c r="I425" i="64"/>
  <c r="H425" i="64"/>
  <c r="G425" i="64"/>
  <c r="F425" i="64"/>
  <c r="E425" i="64"/>
  <c r="P424" i="64"/>
  <c r="O424" i="64"/>
  <c r="N424" i="64"/>
  <c r="M424" i="64"/>
  <c r="L424" i="64"/>
  <c r="K424" i="64"/>
  <c r="J424" i="64"/>
  <c r="I424" i="64"/>
  <c r="H424" i="64"/>
  <c r="G424" i="64"/>
  <c r="F424" i="64"/>
  <c r="E424" i="64"/>
  <c r="P422" i="64"/>
  <c r="O422" i="64"/>
  <c r="N422" i="64"/>
  <c r="M422" i="64"/>
  <c r="L422" i="64"/>
  <c r="K422" i="64"/>
  <c r="J422" i="64"/>
  <c r="I422" i="64"/>
  <c r="H422" i="64"/>
  <c r="G422" i="64"/>
  <c r="F422" i="64"/>
  <c r="E422" i="64"/>
  <c r="P421" i="64"/>
  <c r="O421" i="64"/>
  <c r="N421" i="64"/>
  <c r="M421" i="64"/>
  <c r="L421" i="64"/>
  <c r="K421" i="64"/>
  <c r="J421" i="64"/>
  <c r="I421" i="64"/>
  <c r="H421" i="64"/>
  <c r="G421" i="64"/>
  <c r="F421" i="64"/>
  <c r="E421" i="64"/>
  <c r="P419" i="64"/>
  <c r="O419" i="64"/>
  <c r="N419" i="64"/>
  <c r="M419" i="64"/>
  <c r="L419" i="64"/>
  <c r="K419" i="64"/>
  <c r="J419" i="64"/>
  <c r="I419" i="64"/>
  <c r="H419" i="64"/>
  <c r="G419" i="64"/>
  <c r="F419" i="64"/>
  <c r="E419" i="64"/>
  <c r="P418" i="64"/>
  <c r="O418" i="64"/>
  <c r="N418" i="64"/>
  <c r="M418" i="64"/>
  <c r="L418" i="64"/>
  <c r="K418" i="64"/>
  <c r="J418" i="64"/>
  <c r="I418" i="64"/>
  <c r="H418" i="64"/>
  <c r="G418" i="64"/>
  <c r="F418" i="64"/>
  <c r="E418" i="64"/>
  <c r="AF417" i="64"/>
  <c r="AE417" i="64"/>
  <c r="AD417" i="64"/>
  <c r="AC417" i="64"/>
  <c r="AB417" i="64"/>
  <c r="AA417" i="64"/>
  <c r="Z417" i="64"/>
  <c r="Y417" i="64"/>
  <c r="X417" i="64"/>
  <c r="W417" i="64"/>
  <c r="V417" i="64"/>
  <c r="Q417" i="64"/>
  <c r="P417" i="64"/>
  <c r="O417" i="64"/>
  <c r="N417" i="64"/>
  <c r="M417" i="64"/>
  <c r="L417" i="64"/>
  <c r="K417" i="64"/>
  <c r="J417" i="64"/>
  <c r="I417" i="64"/>
  <c r="H417" i="64"/>
  <c r="G417" i="64"/>
  <c r="F417" i="64"/>
  <c r="E417" i="64"/>
  <c r="AF416" i="64"/>
  <c r="AE416" i="64"/>
  <c r="AD416" i="64"/>
  <c r="AC416" i="64"/>
  <c r="AB416" i="64"/>
  <c r="AA416" i="64"/>
  <c r="Z416" i="64"/>
  <c r="Y416" i="64"/>
  <c r="X416" i="64"/>
  <c r="W416" i="64"/>
  <c r="V416" i="64"/>
  <c r="U416" i="64"/>
  <c r="Q416" i="64"/>
  <c r="P416" i="64"/>
  <c r="O416" i="64"/>
  <c r="N416" i="64"/>
  <c r="M416" i="64"/>
  <c r="L416" i="64"/>
  <c r="K416" i="64"/>
  <c r="J416" i="64"/>
  <c r="I416" i="64"/>
  <c r="H416" i="64"/>
  <c r="G416" i="64"/>
  <c r="F416" i="64"/>
  <c r="E416" i="64"/>
  <c r="P413" i="64"/>
  <c r="O413" i="64"/>
  <c r="N413" i="64"/>
  <c r="M413" i="64"/>
  <c r="L413" i="64"/>
  <c r="K413" i="64"/>
  <c r="J413" i="64"/>
  <c r="I413" i="64"/>
  <c r="H413" i="64"/>
  <c r="G413" i="64"/>
  <c r="F413" i="64"/>
  <c r="E413" i="64"/>
  <c r="P412" i="64"/>
  <c r="O412" i="64"/>
  <c r="N412" i="64"/>
  <c r="M412" i="64"/>
  <c r="L412" i="64"/>
  <c r="K412" i="64"/>
  <c r="J412" i="64"/>
  <c r="I412" i="64"/>
  <c r="H412" i="64"/>
  <c r="G412" i="64"/>
  <c r="F412" i="64"/>
  <c r="E412" i="64"/>
  <c r="P410" i="64"/>
  <c r="O410" i="64"/>
  <c r="N410" i="64"/>
  <c r="M410" i="64"/>
  <c r="L410" i="64"/>
  <c r="K410" i="64"/>
  <c r="J410" i="64"/>
  <c r="I410" i="64"/>
  <c r="H410" i="64"/>
  <c r="G410" i="64"/>
  <c r="F410" i="64"/>
  <c r="E410" i="64"/>
  <c r="P409" i="64"/>
  <c r="O409" i="64"/>
  <c r="N409" i="64"/>
  <c r="M409" i="64"/>
  <c r="L409" i="64"/>
  <c r="K409" i="64"/>
  <c r="J409" i="64"/>
  <c r="I409" i="64"/>
  <c r="H409" i="64"/>
  <c r="G409" i="64"/>
  <c r="F409" i="64"/>
  <c r="E409" i="64"/>
  <c r="P407" i="64"/>
  <c r="O407" i="64"/>
  <c r="N407" i="64"/>
  <c r="M407" i="64"/>
  <c r="L407" i="64"/>
  <c r="K407" i="64"/>
  <c r="J407" i="64"/>
  <c r="I407" i="64"/>
  <c r="H407" i="64"/>
  <c r="G407" i="64"/>
  <c r="F407" i="64"/>
  <c r="E407" i="64"/>
  <c r="P406" i="64"/>
  <c r="O406" i="64"/>
  <c r="N406" i="64"/>
  <c r="M406" i="64"/>
  <c r="L406" i="64"/>
  <c r="K406" i="64"/>
  <c r="J406" i="64"/>
  <c r="I406" i="64"/>
  <c r="H406" i="64"/>
  <c r="G406" i="64"/>
  <c r="F406" i="64"/>
  <c r="E406" i="64"/>
  <c r="AF405" i="64"/>
  <c r="AE405" i="64"/>
  <c r="AD405" i="64"/>
  <c r="AC405" i="64"/>
  <c r="AB405" i="64"/>
  <c r="AA405" i="64"/>
  <c r="Z405" i="64"/>
  <c r="Y405" i="64"/>
  <c r="X405" i="64"/>
  <c r="W405" i="64"/>
  <c r="V405" i="64"/>
  <c r="U405" i="64"/>
  <c r="Q405" i="64"/>
  <c r="P405" i="64"/>
  <c r="O405" i="64"/>
  <c r="N405" i="64"/>
  <c r="M405" i="64"/>
  <c r="L405" i="64"/>
  <c r="K405" i="64"/>
  <c r="J405" i="64"/>
  <c r="I405" i="64"/>
  <c r="H405" i="64"/>
  <c r="G405" i="64"/>
  <c r="F405" i="64"/>
  <c r="E405" i="64"/>
  <c r="AF404" i="64"/>
  <c r="AE404" i="64"/>
  <c r="AD404" i="64"/>
  <c r="AC404" i="64"/>
  <c r="AB404" i="64"/>
  <c r="AA404" i="64"/>
  <c r="Z404" i="64"/>
  <c r="Y404" i="64"/>
  <c r="X404" i="64"/>
  <c r="W404" i="64"/>
  <c r="V404" i="64"/>
  <c r="U404" i="64"/>
  <c r="Q404" i="64"/>
  <c r="P404" i="64"/>
  <c r="O404" i="64"/>
  <c r="N404" i="64"/>
  <c r="M404" i="64"/>
  <c r="L404" i="64"/>
  <c r="K404" i="64"/>
  <c r="J404" i="64"/>
  <c r="I404" i="64"/>
  <c r="H404" i="64"/>
  <c r="G404" i="64"/>
  <c r="F404" i="64"/>
  <c r="E404" i="64"/>
  <c r="C394" i="64"/>
  <c r="C393" i="64"/>
  <c r="C392" i="64"/>
  <c r="C391" i="64"/>
  <c r="C390" i="64"/>
  <c r="C389" i="64"/>
  <c r="C388" i="64"/>
  <c r="C387" i="64"/>
  <c r="C386" i="64"/>
  <c r="C385" i="64"/>
  <c r="Q375" i="64"/>
  <c r="Q372" i="64"/>
  <c r="P369" i="64"/>
  <c r="O369" i="64"/>
  <c r="N369" i="64"/>
  <c r="M369" i="64"/>
  <c r="L369" i="64"/>
  <c r="K369" i="64"/>
  <c r="J369" i="64"/>
  <c r="I369" i="64"/>
  <c r="H369" i="64"/>
  <c r="G369" i="64"/>
  <c r="F369" i="64"/>
  <c r="E369" i="64"/>
  <c r="Q367" i="64"/>
  <c r="Q366" i="64"/>
  <c r="P364" i="64"/>
  <c r="O364" i="64"/>
  <c r="N364" i="64"/>
  <c r="M364" i="64"/>
  <c r="L364" i="64"/>
  <c r="K364" i="64"/>
  <c r="J364" i="64"/>
  <c r="I364" i="64"/>
  <c r="H364" i="64"/>
  <c r="G364" i="64"/>
  <c r="F364" i="64"/>
  <c r="E364" i="64"/>
  <c r="Q363" i="64"/>
  <c r="Q362" i="64"/>
  <c r="P361" i="64"/>
  <c r="O361" i="64"/>
  <c r="O358" i="64" s="1"/>
  <c r="N361" i="64"/>
  <c r="N358" i="64" s="1"/>
  <c r="M361" i="64"/>
  <c r="M358" i="64" s="1"/>
  <c r="L361" i="64"/>
  <c r="L358" i="64" s="1"/>
  <c r="K361" i="64"/>
  <c r="K358" i="64" s="1"/>
  <c r="J361" i="64"/>
  <c r="J358" i="64" s="1"/>
  <c r="I361" i="64"/>
  <c r="I358" i="64" s="1"/>
  <c r="H361" i="64"/>
  <c r="G361" i="64"/>
  <c r="G358" i="64" s="1"/>
  <c r="F361" i="64"/>
  <c r="F358" i="64" s="1"/>
  <c r="E361" i="64"/>
  <c r="E358" i="64" s="1"/>
  <c r="Q360" i="64"/>
  <c r="P358" i="64"/>
  <c r="H358" i="64"/>
  <c r="Q357" i="64"/>
  <c r="Q356" i="64"/>
  <c r="P355" i="64"/>
  <c r="P352" i="64" s="1"/>
  <c r="O355" i="64"/>
  <c r="N355" i="64"/>
  <c r="N352" i="64" s="1"/>
  <c r="M355" i="64"/>
  <c r="M352" i="64" s="1"/>
  <c r="L355" i="64"/>
  <c r="L352" i="64" s="1"/>
  <c r="K355" i="64"/>
  <c r="J355" i="64"/>
  <c r="J352" i="64" s="1"/>
  <c r="I355" i="64"/>
  <c r="I352" i="64" s="1"/>
  <c r="H355" i="64"/>
  <c r="H352" i="64" s="1"/>
  <c r="G355" i="64"/>
  <c r="G352" i="64" s="1"/>
  <c r="F355" i="64"/>
  <c r="F352" i="64" s="1"/>
  <c r="E355" i="64"/>
  <c r="E352" i="64" s="1"/>
  <c r="O352" i="64"/>
  <c r="K352" i="64"/>
  <c r="Q351" i="64"/>
  <c r="P348" i="64"/>
  <c r="O348" i="64"/>
  <c r="N348" i="64"/>
  <c r="M348" i="64"/>
  <c r="L348" i="64"/>
  <c r="K348" i="64"/>
  <c r="J348" i="64"/>
  <c r="I348" i="64"/>
  <c r="H348" i="64"/>
  <c r="G348" i="64"/>
  <c r="F348" i="64"/>
  <c r="E348" i="64"/>
  <c r="Q346" i="64"/>
  <c r="Q345" i="64"/>
  <c r="P344" i="64"/>
  <c r="O344" i="64"/>
  <c r="N344" i="64"/>
  <c r="M344" i="64"/>
  <c r="L344" i="64"/>
  <c r="K344" i="64"/>
  <c r="J344" i="64"/>
  <c r="I344" i="64"/>
  <c r="H344" i="64"/>
  <c r="G344" i="64"/>
  <c r="F344" i="64"/>
  <c r="E344" i="64"/>
  <c r="Q343" i="64"/>
  <c r="Q342" i="64"/>
  <c r="P341" i="64"/>
  <c r="O341" i="64"/>
  <c r="N341" i="64"/>
  <c r="M341" i="64"/>
  <c r="L341" i="64"/>
  <c r="K341" i="64"/>
  <c r="J341" i="64"/>
  <c r="I341" i="64"/>
  <c r="H341" i="64"/>
  <c r="G341" i="64"/>
  <c r="F341" i="64"/>
  <c r="E341" i="64"/>
  <c r="Q336" i="64"/>
  <c r="Q335" i="64"/>
  <c r="P334" i="64"/>
  <c r="P331" i="64" s="1"/>
  <c r="O334" i="64"/>
  <c r="O331" i="64" s="1"/>
  <c r="N334" i="64"/>
  <c r="N331" i="64" s="1"/>
  <c r="M334" i="64"/>
  <c r="M331" i="64" s="1"/>
  <c r="L334" i="64"/>
  <c r="L331" i="64" s="1"/>
  <c r="K334" i="64"/>
  <c r="K331" i="64" s="1"/>
  <c r="J334" i="64"/>
  <c r="J331" i="64" s="1"/>
  <c r="I334" i="64"/>
  <c r="I331" i="64" s="1"/>
  <c r="H334" i="64"/>
  <c r="H331" i="64" s="1"/>
  <c r="G334" i="64"/>
  <c r="G331" i="64" s="1"/>
  <c r="F334" i="64"/>
  <c r="F331" i="64" s="1"/>
  <c r="E334" i="64"/>
  <c r="E331" i="64" s="1"/>
  <c r="Q327" i="64"/>
  <c r="Q326" i="64"/>
  <c r="P325" i="64"/>
  <c r="O325" i="64"/>
  <c r="N325" i="64"/>
  <c r="M325" i="64"/>
  <c r="L325" i="64"/>
  <c r="K325" i="64"/>
  <c r="J325" i="64"/>
  <c r="I325" i="64"/>
  <c r="H325" i="64"/>
  <c r="G325" i="64"/>
  <c r="F325" i="64"/>
  <c r="E325" i="64"/>
  <c r="Q324" i="64"/>
  <c r="Q323" i="64"/>
  <c r="P322" i="64"/>
  <c r="O322" i="64"/>
  <c r="N322" i="64"/>
  <c r="M322" i="64"/>
  <c r="L322" i="64"/>
  <c r="K322" i="64"/>
  <c r="J322" i="64"/>
  <c r="I322" i="64"/>
  <c r="H322" i="64"/>
  <c r="G322" i="64"/>
  <c r="F322" i="64"/>
  <c r="E322" i="64"/>
  <c r="Q321" i="64"/>
  <c r="Q320" i="64"/>
  <c r="E317" i="64"/>
  <c r="Q315" i="64"/>
  <c r="Q314" i="64"/>
  <c r="P313" i="64"/>
  <c r="O313" i="64"/>
  <c r="N313" i="64"/>
  <c r="M313" i="64"/>
  <c r="L313" i="64"/>
  <c r="K313" i="64"/>
  <c r="J313" i="64"/>
  <c r="I313" i="64"/>
  <c r="H313" i="64"/>
  <c r="G313" i="64"/>
  <c r="F313" i="64"/>
  <c r="E313" i="64"/>
  <c r="Q312" i="64"/>
  <c r="Q311" i="64"/>
  <c r="P310" i="64"/>
  <c r="P305" i="64" s="1"/>
  <c r="O310" i="64"/>
  <c r="N310" i="64"/>
  <c r="M310" i="64"/>
  <c r="L310" i="64"/>
  <c r="L305" i="64" s="1"/>
  <c r="K310" i="64"/>
  <c r="J310" i="64"/>
  <c r="I310" i="64"/>
  <c r="H310" i="64"/>
  <c r="H305" i="64" s="1"/>
  <c r="G310" i="64"/>
  <c r="F310" i="64"/>
  <c r="E310" i="64"/>
  <c r="Q309" i="64"/>
  <c r="Q308" i="64"/>
  <c r="O305" i="64"/>
  <c r="Q304" i="64"/>
  <c r="Q303" i="64"/>
  <c r="P302" i="64"/>
  <c r="O302" i="64"/>
  <c r="N302" i="64"/>
  <c r="M302" i="64"/>
  <c r="L302" i="64"/>
  <c r="K302" i="64"/>
  <c r="J302" i="64"/>
  <c r="I302" i="64"/>
  <c r="H302" i="64"/>
  <c r="G302" i="64"/>
  <c r="F302" i="64"/>
  <c r="E302" i="64"/>
  <c r="Q301" i="64"/>
  <c r="Q300" i="64"/>
  <c r="P299" i="64"/>
  <c r="O299" i="64"/>
  <c r="N299" i="64"/>
  <c r="M299" i="64"/>
  <c r="L299" i="64"/>
  <c r="K299" i="64"/>
  <c r="J299" i="64"/>
  <c r="I299" i="64"/>
  <c r="H299" i="64"/>
  <c r="G299" i="64"/>
  <c r="F299" i="64"/>
  <c r="E299" i="64"/>
  <c r="Q298" i="64"/>
  <c r="Q297" i="64"/>
  <c r="Q292" i="64"/>
  <c r="Q291" i="64"/>
  <c r="P290" i="64"/>
  <c r="O290" i="64"/>
  <c r="N290" i="64"/>
  <c r="M290" i="64"/>
  <c r="L290" i="64"/>
  <c r="K290" i="64"/>
  <c r="J290" i="64"/>
  <c r="I290" i="64"/>
  <c r="H290" i="64"/>
  <c r="G290" i="64"/>
  <c r="F290" i="64"/>
  <c r="E290" i="64"/>
  <c r="Q289" i="64"/>
  <c r="Q288" i="64"/>
  <c r="P287" i="64"/>
  <c r="O287" i="64"/>
  <c r="N287" i="64"/>
  <c r="M287" i="64"/>
  <c r="L287" i="64"/>
  <c r="K287" i="64"/>
  <c r="J287" i="64"/>
  <c r="I287" i="64"/>
  <c r="H287" i="64"/>
  <c r="G287" i="64"/>
  <c r="F287" i="64"/>
  <c r="E287" i="64"/>
  <c r="Q286" i="64"/>
  <c r="Q285" i="64"/>
  <c r="C273" i="64"/>
  <c r="C272" i="64"/>
  <c r="C271" i="64"/>
  <c r="C270" i="64"/>
  <c r="C269" i="64"/>
  <c r="C268" i="64"/>
  <c r="C267" i="64"/>
  <c r="C266" i="64"/>
  <c r="C265" i="64"/>
  <c r="C264" i="64"/>
  <c r="W255" i="64"/>
  <c r="W256" i="64" s="1"/>
  <c r="Q254" i="64"/>
  <c r="AS253" i="64"/>
  <c r="AS252" i="64"/>
  <c r="Q251" i="64"/>
  <c r="AS250" i="64"/>
  <c r="AS249" i="64"/>
  <c r="U248" i="64"/>
  <c r="P248" i="64"/>
  <c r="O248" i="64"/>
  <c r="N248" i="64"/>
  <c r="M248" i="64"/>
  <c r="L248" i="64"/>
  <c r="K248" i="64"/>
  <c r="J248" i="64"/>
  <c r="I248" i="64"/>
  <c r="H248" i="64"/>
  <c r="G248" i="64"/>
  <c r="F248" i="64"/>
  <c r="E248" i="64"/>
  <c r="Q246" i="64"/>
  <c r="Q245" i="64"/>
  <c r="AS244" i="64"/>
  <c r="U243" i="64"/>
  <c r="P243" i="64"/>
  <c r="O243" i="64"/>
  <c r="N243" i="64"/>
  <c r="M243" i="64"/>
  <c r="L243" i="64"/>
  <c r="K243" i="64"/>
  <c r="J243" i="64"/>
  <c r="I243" i="64"/>
  <c r="H243" i="64"/>
  <c r="G243" i="64"/>
  <c r="F243" i="64"/>
  <c r="E243" i="64"/>
  <c r="Q242" i="64"/>
  <c r="Q241" i="64"/>
  <c r="U240" i="64"/>
  <c r="U237" i="64" s="1"/>
  <c r="P240" i="64"/>
  <c r="P237" i="64" s="1"/>
  <c r="O240" i="64"/>
  <c r="O237" i="64" s="1"/>
  <c r="N240" i="64"/>
  <c r="M240" i="64"/>
  <c r="L240" i="64"/>
  <c r="L237" i="64" s="1"/>
  <c r="K240" i="64"/>
  <c r="K237" i="64" s="1"/>
  <c r="J240" i="64"/>
  <c r="J237" i="64" s="1"/>
  <c r="I240" i="64"/>
  <c r="I237" i="64" s="1"/>
  <c r="H240" i="64"/>
  <c r="H237" i="64" s="1"/>
  <c r="G240" i="64"/>
  <c r="G237" i="64" s="1"/>
  <c r="F240" i="64"/>
  <c r="F237" i="64" s="1"/>
  <c r="E240" i="64"/>
  <c r="E237" i="64" s="1"/>
  <c r="Q239" i="64"/>
  <c r="AS238" i="64"/>
  <c r="N237" i="64"/>
  <c r="M237" i="64"/>
  <c r="Q236" i="64"/>
  <c r="Q235" i="64"/>
  <c r="U234" i="64"/>
  <c r="U231" i="64" s="1"/>
  <c r="P234" i="64"/>
  <c r="P231" i="64" s="1"/>
  <c r="O234" i="64"/>
  <c r="N234" i="64"/>
  <c r="M234" i="64"/>
  <c r="M231" i="64" s="1"/>
  <c r="L234" i="64"/>
  <c r="L231" i="64" s="1"/>
  <c r="K234" i="64"/>
  <c r="K231" i="64" s="1"/>
  <c r="J234" i="64"/>
  <c r="J231" i="64" s="1"/>
  <c r="I234" i="64"/>
  <c r="I231" i="64" s="1"/>
  <c r="H234" i="64"/>
  <c r="H231" i="64" s="1"/>
  <c r="G234" i="64"/>
  <c r="G231" i="64" s="1"/>
  <c r="F234" i="64"/>
  <c r="F231" i="64" s="1"/>
  <c r="E234" i="64"/>
  <c r="E231" i="64" s="1"/>
  <c r="AS232" i="64"/>
  <c r="O231" i="64"/>
  <c r="N231" i="64"/>
  <c r="Q230" i="64"/>
  <c r="AS228" i="64"/>
  <c r="U227" i="64"/>
  <c r="P227" i="64"/>
  <c r="O227" i="64"/>
  <c r="N227" i="64"/>
  <c r="M227" i="64"/>
  <c r="L227" i="64"/>
  <c r="K227" i="64"/>
  <c r="J227" i="64"/>
  <c r="I227" i="64"/>
  <c r="H227" i="64"/>
  <c r="G227" i="64"/>
  <c r="F227" i="64"/>
  <c r="E227" i="64"/>
  <c r="Q225" i="64"/>
  <c r="Q224" i="64"/>
  <c r="U223" i="64"/>
  <c r="P223" i="64"/>
  <c r="O223" i="64"/>
  <c r="N223" i="64"/>
  <c r="M223" i="64"/>
  <c r="L223" i="64"/>
  <c r="K223" i="64"/>
  <c r="J223" i="64"/>
  <c r="I223" i="64"/>
  <c r="H223" i="64"/>
  <c r="G223" i="64"/>
  <c r="F223" i="64"/>
  <c r="E223" i="64"/>
  <c r="Q222" i="64"/>
  <c r="Q221" i="64"/>
  <c r="U220" i="64"/>
  <c r="P220" i="64"/>
  <c r="O220" i="64"/>
  <c r="N220" i="64"/>
  <c r="M220" i="64"/>
  <c r="L220" i="64"/>
  <c r="K220" i="64"/>
  <c r="J220" i="64"/>
  <c r="I220" i="64"/>
  <c r="H220" i="64"/>
  <c r="G220" i="64"/>
  <c r="F220" i="64"/>
  <c r="E220" i="64"/>
  <c r="AS217" i="64"/>
  <c r="Q215" i="64"/>
  <c r="Q214" i="64"/>
  <c r="U213" i="64"/>
  <c r="U210" i="64" s="1"/>
  <c r="P213" i="64"/>
  <c r="P210" i="64" s="1"/>
  <c r="O213" i="64"/>
  <c r="O210" i="64" s="1"/>
  <c r="N213" i="64"/>
  <c r="N210" i="64" s="1"/>
  <c r="M213" i="64"/>
  <c r="M210" i="64" s="1"/>
  <c r="L213" i="64"/>
  <c r="L210" i="64" s="1"/>
  <c r="K213" i="64"/>
  <c r="K210" i="64" s="1"/>
  <c r="J213" i="64"/>
  <c r="J210" i="64" s="1"/>
  <c r="I213" i="64"/>
  <c r="I210" i="64" s="1"/>
  <c r="H213" i="64"/>
  <c r="H210" i="64" s="1"/>
  <c r="G213" i="64"/>
  <c r="G210" i="64" s="1"/>
  <c r="F213" i="64"/>
  <c r="F210" i="64" s="1"/>
  <c r="E213" i="64"/>
  <c r="E210" i="64" s="1"/>
  <c r="AS211" i="64"/>
  <c r="AS207" i="64"/>
  <c r="Q206" i="64"/>
  <c r="Q205" i="64"/>
  <c r="U204" i="64"/>
  <c r="P204" i="64"/>
  <c r="O204" i="64"/>
  <c r="N204" i="64"/>
  <c r="M204" i="64"/>
  <c r="L204" i="64"/>
  <c r="K204" i="64"/>
  <c r="J204" i="64"/>
  <c r="I204" i="64"/>
  <c r="H204" i="64"/>
  <c r="G204" i="64"/>
  <c r="F204" i="64"/>
  <c r="E204" i="64"/>
  <c r="Q203" i="64"/>
  <c r="Q202" i="64"/>
  <c r="U201" i="64"/>
  <c r="P201" i="64"/>
  <c r="O201" i="64"/>
  <c r="N201" i="64"/>
  <c r="M201" i="64"/>
  <c r="L201" i="64"/>
  <c r="K201" i="64"/>
  <c r="J201" i="64"/>
  <c r="I201" i="64"/>
  <c r="H201" i="64"/>
  <c r="G201" i="64"/>
  <c r="F201" i="64"/>
  <c r="E201" i="64"/>
  <c r="Q200" i="64"/>
  <c r="Q199" i="64"/>
  <c r="AS198" i="64"/>
  <c r="AS197" i="64"/>
  <c r="Q194" i="64"/>
  <c r="Q193" i="64"/>
  <c r="U192" i="64"/>
  <c r="P192" i="64"/>
  <c r="O192" i="64"/>
  <c r="N192" i="64"/>
  <c r="M192" i="64"/>
  <c r="L192" i="64"/>
  <c r="K192" i="64"/>
  <c r="J192" i="64"/>
  <c r="I192" i="64"/>
  <c r="H192" i="64"/>
  <c r="G192" i="64"/>
  <c r="F192" i="64"/>
  <c r="E192" i="64"/>
  <c r="Q191" i="64"/>
  <c r="Q190" i="64"/>
  <c r="U189" i="64"/>
  <c r="P189" i="64"/>
  <c r="O189" i="64"/>
  <c r="N189" i="64"/>
  <c r="M189" i="64"/>
  <c r="L189" i="64"/>
  <c r="K189" i="64"/>
  <c r="J189" i="64"/>
  <c r="I189" i="64"/>
  <c r="H189" i="64"/>
  <c r="G189" i="64"/>
  <c r="F189" i="64"/>
  <c r="E189" i="64"/>
  <c r="Q188" i="64"/>
  <c r="Q187" i="64"/>
  <c r="AS186" i="64"/>
  <c r="AS185" i="64"/>
  <c r="F184" i="64"/>
  <c r="Q183" i="64"/>
  <c r="AP181" i="64"/>
  <c r="AL181" i="64"/>
  <c r="AH181" i="64"/>
  <c r="Q182" i="64"/>
  <c r="U181" i="64"/>
  <c r="P181" i="64"/>
  <c r="O181" i="64"/>
  <c r="N181" i="64"/>
  <c r="M181" i="64"/>
  <c r="L181" i="64"/>
  <c r="K181" i="64"/>
  <c r="J181" i="64"/>
  <c r="I181" i="64"/>
  <c r="H181" i="64"/>
  <c r="G181" i="64"/>
  <c r="F181" i="64"/>
  <c r="E181" i="64"/>
  <c r="Q180" i="64"/>
  <c r="Q179" i="64"/>
  <c r="U178" i="64"/>
  <c r="P178" i="64"/>
  <c r="O178" i="64"/>
  <c r="N178" i="64"/>
  <c r="M178" i="64"/>
  <c r="L178" i="64"/>
  <c r="K178" i="64"/>
  <c r="J178" i="64"/>
  <c r="I178" i="64"/>
  <c r="H178" i="64"/>
  <c r="G178" i="64"/>
  <c r="F178" i="64"/>
  <c r="E178" i="64"/>
  <c r="Q177" i="64"/>
  <c r="Q176" i="64"/>
  <c r="AS175" i="64"/>
  <c r="AS174" i="64"/>
  <c r="Q171" i="64"/>
  <c r="AR169" i="64"/>
  <c r="AN169" i="64"/>
  <c r="Q170" i="64"/>
  <c r="U169" i="64"/>
  <c r="P169" i="64"/>
  <c r="O169" i="64"/>
  <c r="N169" i="64"/>
  <c r="M169" i="64"/>
  <c r="L169" i="64"/>
  <c r="K169" i="64"/>
  <c r="J169" i="64"/>
  <c r="I169" i="64"/>
  <c r="H169" i="64"/>
  <c r="G169" i="64"/>
  <c r="F169" i="64"/>
  <c r="E169" i="64"/>
  <c r="Q168" i="64"/>
  <c r="Q167" i="64"/>
  <c r="U166" i="64"/>
  <c r="P166" i="64"/>
  <c r="O166" i="64"/>
  <c r="N166" i="64"/>
  <c r="M166" i="64"/>
  <c r="L166" i="64"/>
  <c r="K166" i="64"/>
  <c r="J166" i="64"/>
  <c r="I166" i="64"/>
  <c r="H166" i="64"/>
  <c r="G166" i="64"/>
  <c r="F166" i="64"/>
  <c r="E166" i="64"/>
  <c r="Q165" i="64"/>
  <c r="Q164" i="64"/>
  <c r="AS163" i="64"/>
  <c r="AS162" i="64"/>
  <c r="C152" i="64"/>
  <c r="C151" i="64"/>
  <c r="C150" i="64"/>
  <c r="C149" i="64"/>
  <c r="C148" i="64"/>
  <c r="C147" i="64"/>
  <c r="C146" i="64"/>
  <c r="C145" i="64"/>
  <c r="C144" i="64"/>
  <c r="C143" i="64"/>
  <c r="W134" i="64"/>
  <c r="W135" i="64" s="1"/>
  <c r="Q133" i="64"/>
  <c r="AS132" i="64"/>
  <c r="AS131" i="64"/>
  <c r="Q130" i="64"/>
  <c r="AS129" i="64"/>
  <c r="AS128" i="64"/>
  <c r="U127" i="64"/>
  <c r="P127" i="64"/>
  <c r="O127" i="64"/>
  <c r="N127" i="64"/>
  <c r="M127" i="64"/>
  <c r="L127" i="64"/>
  <c r="K127" i="64"/>
  <c r="J127" i="64"/>
  <c r="I127" i="64"/>
  <c r="H127" i="64"/>
  <c r="G127" i="64"/>
  <c r="F127" i="64"/>
  <c r="E127" i="64"/>
  <c r="Q125" i="64"/>
  <c r="Q124" i="64"/>
  <c r="AS123" i="64"/>
  <c r="U122" i="64"/>
  <c r="P122" i="64"/>
  <c r="O122" i="64"/>
  <c r="N122" i="64"/>
  <c r="M122" i="64"/>
  <c r="L122" i="64"/>
  <c r="K122" i="64"/>
  <c r="J122" i="64"/>
  <c r="I122" i="64"/>
  <c r="H122" i="64"/>
  <c r="G122" i="64"/>
  <c r="F122" i="64"/>
  <c r="E122" i="64"/>
  <c r="Q121" i="64"/>
  <c r="AR119" i="64"/>
  <c r="AN119" i="64"/>
  <c r="Q120" i="64"/>
  <c r="U119" i="64"/>
  <c r="U116" i="64" s="1"/>
  <c r="P119" i="64"/>
  <c r="P116" i="64" s="1"/>
  <c r="O119" i="64"/>
  <c r="N119" i="64"/>
  <c r="M119" i="64"/>
  <c r="L119" i="64"/>
  <c r="L116" i="64" s="1"/>
  <c r="K119" i="64"/>
  <c r="J119" i="64"/>
  <c r="I119" i="64"/>
  <c r="H119" i="64"/>
  <c r="H116" i="64" s="1"/>
  <c r="G119" i="64"/>
  <c r="F119" i="64"/>
  <c r="E119" i="64"/>
  <c r="Q118" i="64"/>
  <c r="AS117" i="64"/>
  <c r="Q115" i="64"/>
  <c r="Q114" i="64"/>
  <c r="U113" i="64"/>
  <c r="U110" i="64" s="1"/>
  <c r="P113" i="64"/>
  <c r="O113" i="64"/>
  <c r="O476" i="64" s="1"/>
  <c r="N113" i="64"/>
  <c r="M113" i="64"/>
  <c r="M110" i="64" s="1"/>
  <c r="L113" i="64"/>
  <c r="K113" i="64"/>
  <c r="K476" i="64" s="1"/>
  <c r="J113" i="64"/>
  <c r="J110" i="64" s="1"/>
  <c r="I113" i="64"/>
  <c r="I110" i="64" s="1"/>
  <c r="H113" i="64"/>
  <c r="G113" i="64"/>
  <c r="F113" i="64"/>
  <c r="F110" i="64" s="1"/>
  <c r="E113" i="64"/>
  <c r="E110" i="64" s="1"/>
  <c r="AE475" i="64"/>
  <c r="AA475" i="64"/>
  <c r="W475" i="64"/>
  <c r="AS111" i="64"/>
  <c r="O110" i="64"/>
  <c r="O473" i="64" s="1"/>
  <c r="N110" i="64"/>
  <c r="Q109" i="64"/>
  <c r="AS107" i="64"/>
  <c r="U106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Q104" i="64"/>
  <c r="Q103" i="64"/>
  <c r="U102" i="64"/>
  <c r="P102" i="64"/>
  <c r="O102" i="64"/>
  <c r="N102" i="64"/>
  <c r="M102" i="64"/>
  <c r="L102" i="64"/>
  <c r="L465" i="64" s="1"/>
  <c r="K102" i="64"/>
  <c r="J102" i="64"/>
  <c r="I102" i="64"/>
  <c r="H102" i="64"/>
  <c r="H465" i="64" s="1"/>
  <c r="G102" i="64"/>
  <c r="F102" i="64"/>
  <c r="E102" i="64"/>
  <c r="Q101" i="64"/>
  <c r="Q100" i="64"/>
  <c r="U99" i="64"/>
  <c r="P99" i="64"/>
  <c r="O99" i="64"/>
  <c r="O462" i="64" s="1"/>
  <c r="N99" i="64"/>
  <c r="M99" i="64"/>
  <c r="L99" i="64"/>
  <c r="K99" i="64"/>
  <c r="J99" i="64"/>
  <c r="I99" i="64"/>
  <c r="H99" i="64"/>
  <c r="G99" i="64"/>
  <c r="G462" i="64" s="1"/>
  <c r="F99" i="64"/>
  <c r="E99" i="64"/>
  <c r="AS96" i="64"/>
  <c r="Q94" i="64"/>
  <c r="Q93" i="64"/>
  <c r="U92" i="64"/>
  <c r="U89" i="64" s="1"/>
  <c r="P92" i="64"/>
  <c r="O92" i="64"/>
  <c r="O89" i="64" s="1"/>
  <c r="N92" i="64"/>
  <c r="N89" i="64" s="1"/>
  <c r="M92" i="64"/>
  <c r="M89" i="64" s="1"/>
  <c r="L92" i="64"/>
  <c r="K92" i="64"/>
  <c r="K89" i="64" s="1"/>
  <c r="J92" i="64"/>
  <c r="J89" i="64" s="1"/>
  <c r="I92" i="64"/>
  <c r="I89" i="64" s="1"/>
  <c r="H92" i="64"/>
  <c r="G92" i="64"/>
  <c r="G89" i="64" s="1"/>
  <c r="F92" i="64"/>
  <c r="F89" i="64" s="1"/>
  <c r="E92" i="64"/>
  <c r="AA454" i="64"/>
  <c r="W454" i="64"/>
  <c r="AS90" i="64"/>
  <c r="AS86" i="64"/>
  <c r="AG449" i="64" s="1"/>
  <c r="AC448" i="64"/>
  <c r="Y448" i="64"/>
  <c r="U448" i="64"/>
  <c r="Q85" i="64"/>
  <c r="AD447" i="64"/>
  <c r="V447" i="64"/>
  <c r="Q84" i="64"/>
  <c r="U83" i="64"/>
  <c r="P83" i="64"/>
  <c r="O83" i="64"/>
  <c r="N83" i="64"/>
  <c r="M83" i="64"/>
  <c r="L83" i="64"/>
  <c r="K83" i="64"/>
  <c r="J83" i="64"/>
  <c r="I83" i="64"/>
  <c r="H83" i="64"/>
  <c r="G83" i="64"/>
  <c r="F83" i="64"/>
  <c r="E83" i="64"/>
  <c r="Q82" i="64"/>
  <c r="Q81" i="64"/>
  <c r="U80" i="64"/>
  <c r="P80" i="64"/>
  <c r="O80" i="64"/>
  <c r="N80" i="64"/>
  <c r="M80" i="64"/>
  <c r="L80" i="64"/>
  <c r="K80" i="64"/>
  <c r="J80" i="64"/>
  <c r="I80" i="64"/>
  <c r="H80" i="64"/>
  <c r="G80" i="64"/>
  <c r="F80" i="64"/>
  <c r="E80" i="64"/>
  <c r="Q79" i="64"/>
  <c r="Q78" i="64"/>
  <c r="AS77" i="64"/>
  <c r="AS76" i="64"/>
  <c r="Q73" i="64"/>
  <c r="Q72" i="64"/>
  <c r="U71" i="64"/>
  <c r="P71" i="64"/>
  <c r="O71" i="64"/>
  <c r="O434" i="64" s="1"/>
  <c r="N71" i="64"/>
  <c r="M71" i="64"/>
  <c r="L71" i="64"/>
  <c r="K71" i="64"/>
  <c r="K434" i="64" s="1"/>
  <c r="J71" i="64"/>
  <c r="I71" i="64"/>
  <c r="H71" i="64"/>
  <c r="G71" i="64"/>
  <c r="G434" i="64" s="1"/>
  <c r="F71" i="64"/>
  <c r="E71" i="64"/>
  <c r="AE433" i="64"/>
  <c r="AA433" i="64"/>
  <c r="W433" i="64"/>
  <c r="Q70" i="64"/>
  <c r="AF432" i="64"/>
  <c r="AB432" i="64"/>
  <c r="X432" i="64"/>
  <c r="Q69" i="64"/>
  <c r="Q432" i="64" s="1"/>
  <c r="U68" i="64"/>
  <c r="P68" i="64"/>
  <c r="O68" i="64"/>
  <c r="N68" i="64"/>
  <c r="M68" i="64"/>
  <c r="L68" i="64"/>
  <c r="K68" i="64"/>
  <c r="J68" i="64"/>
  <c r="I68" i="64"/>
  <c r="H68" i="64"/>
  <c r="G68" i="64"/>
  <c r="F68" i="64"/>
  <c r="E68" i="64"/>
  <c r="Q67" i="64"/>
  <c r="Q66" i="64"/>
  <c r="AS65" i="64"/>
  <c r="AS64" i="64"/>
  <c r="AD425" i="64"/>
  <c r="Z425" i="64"/>
  <c r="V425" i="64"/>
  <c r="Q62" i="64"/>
  <c r="AE424" i="64"/>
  <c r="AA424" i="64"/>
  <c r="W424" i="64"/>
  <c r="Q61" i="64"/>
  <c r="U60" i="64"/>
  <c r="P60" i="64"/>
  <c r="O60" i="64"/>
  <c r="N60" i="64"/>
  <c r="M60" i="64"/>
  <c r="M423" i="64" s="1"/>
  <c r="L60" i="64"/>
  <c r="K60" i="64"/>
  <c r="J60" i="64"/>
  <c r="I60" i="64"/>
  <c r="I423" i="64" s="1"/>
  <c r="H60" i="64"/>
  <c r="G60" i="64"/>
  <c r="F60" i="64"/>
  <c r="E60" i="64"/>
  <c r="E423" i="64" s="1"/>
  <c r="AC422" i="64"/>
  <c r="Y422" i="64"/>
  <c r="U422" i="64"/>
  <c r="Q59" i="64"/>
  <c r="AD421" i="64"/>
  <c r="Z421" i="64"/>
  <c r="V421" i="64"/>
  <c r="Q58" i="64"/>
  <c r="U57" i="64"/>
  <c r="P57" i="64"/>
  <c r="O57" i="64"/>
  <c r="N57" i="64"/>
  <c r="M57" i="64"/>
  <c r="L57" i="64"/>
  <c r="K57" i="64"/>
  <c r="J57" i="64"/>
  <c r="I57" i="64"/>
  <c r="H57" i="64"/>
  <c r="G57" i="64"/>
  <c r="F57" i="64"/>
  <c r="E57" i="64"/>
  <c r="Q56" i="64"/>
  <c r="Q55" i="64"/>
  <c r="Q50" i="64"/>
  <c r="Q49" i="64"/>
  <c r="U48" i="64"/>
  <c r="P48" i="64"/>
  <c r="O48" i="64"/>
  <c r="N48" i="64"/>
  <c r="M48" i="64"/>
  <c r="L48" i="64"/>
  <c r="K48" i="64"/>
  <c r="J48" i="64"/>
  <c r="I48" i="64"/>
  <c r="H48" i="64"/>
  <c r="G48" i="64"/>
  <c r="F48" i="64"/>
  <c r="E48" i="64"/>
  <c r="Q47" i="64"/>
  <c r="Q46" i="64"/>
  <c r="U45" i="64"/>
  <c r="P45" i="64"/>
  <c r="O45" i="64"/>
  <c r="N45" i="64"/>
  <c r="M45" i="64"/>
  <c r="L45" i="64"/>
  <c r="K45" i="64"/>
  <c r="J45" i="64"/>
  <c r="I45" i="64"/>
  <c r="H45" i="64"/>
  <c r="G45" i="64"/>
  <c r="F45" i="64"/>
  <c r="E45" i="64"/>
  <c r="Q44" i="64"/>
  <c r="Q43" i="64"/>
  <c r="B34" i="64"/>
  <c r="S119" i="63"/>
  <c r="R119" i="63"/>
  <c r="Q119" i="63"/>
  <c r="P119" i="63"/>
  <c r="L119" i="63"/>
  <c r="I119" i="63"/>
  <c r="H119" i="63"/>
  <c r="F119" i="63"/>
  <c r="E119" i="63"/>
  <c r="G118" i="63"/>
  <c r="J118" i="63" s="1"/>
  <c r="U118" i="63" s="1"/>
  <c r="O117" i="63"/>
  <c r="N117" i="63"/>
  <c r="K117" i="63"/>
  <c r="G117" i="63"/>
  <c r="J117" i="63" s="1"/>
  <c r="O116" i="63"/>
  <c r="N116" i="63"/>
  <c r="K116" i="63"/>
  <c r="G116" i="63"/>
  <c r="J116" i="63" s="1"/>
  <c r="O115" i="63"/>
  <c r="N115" i="63"/>
  <c r="K115" i="63"/>
  <c r="G115" i="63"/>
  <c r="J115" i="63" s="1"/>
  <c r="O114" i="63"/>
  <c r="N114" i="63"/>
  <c r="K114" i="63"/>
  <c r="G114" i="63"/>
  <c r="G119" i="63" s="1"/>
  <c r="L113" i="63"/>
  <c r="I111" i="63"/>
  <c r="I121" i="63" s="1"/>
  <c r="G110" i="63"/>
  <c r="J110" i="63" s="1"/>
  <c r="U110" i="63" s="1"/>
  <c r="O109" i="63"/>
  <c r="N109" i="63"/>
  <c r="K109" i="63"/>
  <c r="G109" i="63"/>
  <c r="J109" i="63" s="1"/>
  <c r="O103" i="63"/>
  <c r="N103" i="63"/>
  <c r="K103" i="63"/>
  <c r="G103" i="63"/>
  <c r="J103" i="63" s="1"/>
  <c r="O102" i="63"/>
  <c r="N102" i="63"/>
  <c r="K102" i="63"/>
  <c r="K101" i="63" s="1"/>
  <c r="G102" i="63"/>
  <c r="J102" i="63" s="1"/>
  <c r="S101" i="63"/>
  <c r="S111" i="63" s="1"/>
  <c r="R101" i="63"/>
  <c r="R111" i="63" s="1"/>
  <c r="Q101" i="63"/>
  <c r="Q111" i="63" s="1"/>
  <c r="P101" i="63"/>
  <c r="P111" i="63" s="1"/>
  <c r="O101" i="63"/>
  <c r="N101" i="63"/>
  <c r="L101" i="63"/>
  <c r="L111" i="63" s="1"/>
  <c r="H101" i="63"/>
  <c r="H111" i="63" s="1"/>
  <c r="F111" i="63"/>
  <c r="O95" i="63"/>
  <c r="N95" i="63"/>
  <c r="K95" i="63"/>
  <c r="G95" i="63"/>
  <c r="J95" i="63" s="1"/>
  <c r="O94" i="63"/>
  <c r="N94" i="63"/>
  <c r="K94" i="63"/>
  <c r="G94" i="63"/>
  <c r="J94" i="63" s="1"/>
  <c r="O93" i="63"/>
  <c r="O92" i="63" s="1"/>
  <c r="N93" i="63"/>
  <c r="N92" i="63" s="1"/>
  <c r="K93" i="63"/>
  <c r="K92" i="63" s="1"/>
  <c r="G93" i="63"/>
  <c r="J93" i="63" s="1"/>
  <c r="S92" i="63"/>
  <c r="R92" i="63"/>
  <c r="Q92" i="63"/>
  <c r="P92" i="63"/>
  <c r="L92" i="63"/>
  <c r="H92" i="63"/>
  <c r="F92" i="63"/>
  <c r="E92" i="63"/>
  <c r="O86" i="63"/>
  <c r="N86" i="63"/>
  <c r="K86" i="63"/>
  <c r="G86" i="63"/>
  <c r="J86" i="63" s="1"/>
  <c r="O85" i="63"/>
  <c r="N85" i="63"/>
  <c r="K85" i="63"/>
  <c r="G85" i="63"/>
  <c r="J85" i="63" s="1"/>
  <c r="O84" i="63"/>
  <c r="N84" i="63"/>
  <c r="K84" i="63"/>
  <c r="G84" i="63"/>
  <c r="J84" i="63" s="1"/>
  <c r="O83" i="63"/>
  <c r="N83" i="63"/>
  <c r="K83" i="63"/>
  <c r="G83" i="63"/>
  <c r="J83" i="63" s="1"/>
  <c r="O82" i="63"/>
  <c r="N82" i="63"/>
  <c r="K82" i="63"/>
  <c r="G82" i="63"/>
  <c r="J82" i="63" s="1"/>
  <c r="S81" i="63"/>
  <c r="R81" i="63"/>
  <c r="Q81" i="63"/>
  <c r="P81" i="63"/>
  <c r="L81" i="63"/>
  <c r="H81" i="63"/>
  <c r="F81" i="63"/>
  <c r="E81" i="63"/>
  <c r="O80" i="63"/>
  <c r="N80" i="63"/>
  <c r="K80" i="63"/>
  <c r="G80" i="63"/>
  <c r="J80" i="63" s="1"/>
  <c r="O74" i="63"/>
  <c r="N74" i="63"/>
  <c r="K74" i="63"/>
  <c r="G74" i="63"/>
  <c r="J74" i="63" s="1"/>
  <c r="O73" i="63"/>
  <c r="N73" i="63"/>
  <c r="K73" i="63"/>
  <c r="G73" i="63"/>
  <c r="J73" i="63" s="1"/>
  <c r="O72" i="63"/>
  <c r="N72" i="63"/>
  <c r="K72" i="63"/>
  <c r="G72" i="63"/>
  <c r="J72" i="63" s="1"/>
  <c r="O71" i="63"/>
  <c r="N71" i="63"/>
  <c r="K71" i="63"/>
  <c r="G71" i="63"/>
  <c r="J71" i="63" s="1"/>
  <c r="O70" i="63"/>
  <c r="N70" i="63"/>
  <c r="K70" i="63"/>
  <c r="G70" i="63"/>
  <c r="J70" i="63" s="1"/>
  <c r="O69" i="63"/>
  <c r="N69" i="63"/>
  <c r="K69" i="63"/>
  <c r="G69" i="63"/>
  <c r="J69" i="63" s="1"/>
  <c r="O68" i="63"/>
  <c r="N68" i="63"/>
  <c r="K68" i="63"/>
  <c r="G68" i="63"/>
  <c r="J68" i="63" s="1"/>
  <c r="O67" i="63"/>
  <c r="N67" i="63"/>
  <c r="K67" i="63"/>
  <c r="G67" i="63"/>
  <c r="J67" i="63" s="1"/>
  <c r="O66" i="63"/>
  <c r="N66" i="63"/>
  <c r="K66" i="63"/>
  <c r="G66" i="63"/>
  <c r="J66" i="63" s="1"/>
  <c r="O65" i="63"/>
  <c r="N65" i="63"/>
  <c r="K65" i="63"/>
  <c r="G65" i="63"/>
  <c r="J65" i="63" s="1"/>
  <c r="O64" i="63"/>
  <c r="N64" i="63"/>
  <c r="K64" i="63"/>
  <c r="G64" i="63"/>
  <c r="J64" i="63" s="1"/>
  <c r="O63" i="63"/>
  <c r="N63" i="63"/>
  <c r="K63" i="63"/>
  <c r="G63" i="63"/>
  <c r="J63" i="63" s="1"/>
  <c r="O62" i="63"/>
  <c r="N62" i="63"/>
  <c r="K62" i="63"/>
  <c r="G62" i="63"/>
  <c r="J62" i="63" s="1"/>
  <c r="O61" i="63"/>
  <c r="N61" i="63"/>
  <c r="K61" i="63"/>
  <c r="G61" i="63"/>
  <c r="J61" i="63" s="1"/>
  <c r="O60" i="63"/>
  <c r="N60" i="63"/>
  <c r="K60" i="63"/>
  <c r="G60" i="63"/>
  <c r="J60" i="63" s="1"/>
  <c r="S59" i="63"/>
  <c r="R59" i="63"/>
  <c r="Q59" i="63"/>
  <c r="P59" i="63"/>
  <c r="L59" i="63"/>
  <c r="H59" i="63"/>
  <c r="F59" i="63"/>
  <c r="E59" i="63"/>
  <c r="O52" i="63"/>
  <c r="N52" i="63"/>
  <c r="K52" i="63"/>
  <c r="G52" i="63"/>
  <c r="J52" i="63" s="1"/>
  <c r="O51" i="63"/>
  <c r="N51" i="63"/>
  <c r="K51" i="63"/>
  <c r="G51" i="63"/>
  <c r="J51" i="63" s="1"/>
  <c r="K50" i="63"/>
  <c r="G50" i="63"/>
  <c r="J50" i="63" s="1"/>
  <c r="O49" i="63"/>
  <c r="N49" i="63"/>
  <c r="K49" i="63"/>
  <c r="G49" i="63"/>
  <c r="J49" i="63" s="1"/>
  <c r="S48" i="63"/>
  <c r="R48" i="63"/>
  <c r="Q48" i="63"/>
  <c r="P48" i="63"/>
  <c r="L48" i="63"/>
  <c r="H48" i="63"/>
  <c r="F48" i="63"/>
  <c r="E48" i="63"/>
  <c r="O42" i="63"/>
  <c r="N42" i="63"/>
  <c r="K42" i="63"/>
  <c r="G42" i="63"/>
  <c r="J42" i="63" s="1"/>
  <c r="O41" i="63"/>
  <c r="N41" i="63"/>
  <c r="K41" i="63"/>
  <c r="G41" i="63"/>
  <c r="J41" i="63" s="1"/>
  <c r="O40" i="63"/>
  <c r="N40" i="63"/>
  <c r="K40" i="63"/>
  <c r="G40" i="63"/>
  <c r="J40" i="63" s="1"/>
  <c r="O39" i="63"/>
  <c r="N39" i="63"/>
  <c r="K39" i="63"/>
  <c r="G39" i="63"/>
  <c r="J39" i="63" s="1"/>
  <c r="O38" i="63"/>
  <c r="N38" i="63"/>
  <c r="K38" i="63"/>
  <c r="G38" i="63"/>
  <c r="J38" i="63" s="1"/>
  <c r="O37" i="63"/>
  <c r="N37" i="63"/>
  <c r="K37" i="63"/>
  <c r="G37" i="63"/>
  <c r="J37" i="63" s="1"/>
  <c r="O36" i="63"/>
  <c r="N36" i="63"/>
  <c r="K36" i="63"/>
  <c r="G36" i="63"/>
  <c r="J36" i="63" s="1"/>
  <c r="O35" i="63"/>
  <c r="N35" i="63"/>
  <c r="K35" i="63"/>
  <c r="G35" i="63"/>
  <c r="J35" i="63" s="1"/>
  <c r="O34" i="63"/>
  <c r="N34" i="63"/>
  <c r="K34" i="63"/>
  <c r="G34" i="63"/>
  <c r="J34" i="63" s="1"/>
  <c r="O33" i="63"/>
  <c r="N33" i="63"/>
  <c r="K33" i="63"/>
  <c r="G33" i="63"/>
  <c r="J33" i="63" s="1"/>
  <c r="S32" i="63"/>
  <c r="R32" i="63"/>
  <c r="Q32" i="63"/>
  <c r="P32" i="63"/>
  <c r="L32" i="63"/>
  <c r="H32" i="63"/>
  <c r="F32" i="63"/>
  <c r="E32" i="63"/>
  <c r="O31" i="63"/>
  <c r="N31" i="63"/>
  <c r="K31" i="63"/>
  <c r="G31" i="63"/>
  <c r="J31" i="63" s="1"/>
  <c r="O25" i="63"/>
  <c r="N25" i="63"/>
  <c r="K25" i="63"/>
  <c r="G25" i="63"/>
  <c r="J25" i="63" s="1"/>
  <c r="O24" i="63"/>
  <c r="N24" i="63"/>
  <c r="K24" i="63"/>
  <c r="K23" i="63" s="1"/>
  <c r="G24" i="63"/>
  <c r="G23" i="63" s="1"/>
  <c r="S23" i="63"/>
  <c r="R23" i="63"/>
  <c r="Q23" i="63"/>
  <c r="P23" i="63"/>
  <c r="L23" i="63"/>
  <c r="H23" i="63"/>
  <c r="F23" i="63"/>
  <c r="E23" i="63"/>
  <c r="M22" i="63"/>
  <c r="G21" i="63"/>
  <c r="J21" i="63" s="1"/>
  <c r="G17" i="63"/>
  <c r="J17" i="63" s="1"/>
  <c r="G16" i="63"/>
  <c r="J16" i="63" s="1"/>
  <c r="S15" i="63"/>
  <c r="R15" i="63"/>
  <c r="Q15" i="63"/>
  <c r="P15" i="63"/>
  <c r="H15" i="63"/>
  <c r="F15" i="63"/>
  <c r="E15" i="63"/>
  <c r="R42" i="28"/>
  <c r="R43" i="28" s="1"/>
  <c r="Q44" i="28"/>
  <c r="Q46" i="28" s="1"/>
  <c r="P44" i="28"/>
  <c r="P46" i="28" s="1"/>
  <c r="O44" i="28"/>
  <c r="O46" i="28" s="1"/>
  <c r="N44" i="28"/>
  <c r="N46" i="28" s="1"/>
  <c r="M44" i="28"/>
  <c r="M46" i="28" s="1"/>
  <c r="L44" i="28"/>
  <c r="L46" i="28" s="1"/>
  <c r="K44" i="28"/>
  <c r="K46" i="28" s="1"/>
  <c r="J44" i="28"/>
  <c r="J46" i="28" s="1"/>
  <c r="I44" i="28"/>
  <c r="I46" i="28" s="1"/>
  <c r="H44" i="28"/>
  <c r="H46" i="28" s="1"/>
  <c r="G44" i="28"/>
  <c r="G46" i="28" s="1"/>
  <c r="F44" i="28"/>
  <c r="R44" i="28" s="1"/>
  <c r="R32" i="28"/>
  <c r="R33" i="28" s="1"/>
  <c r="Q34" i="28"/>
  <c r="P34" i="28"/>
  <c r="O34" i="28"/>
  <c r="N34" i="28"/>
  <c r="N36" i="28" s="1"/>
  <c r="M34" i="28"/>
  <c r="L34" i="28"/>
  <c r="L36" i="28" s="1"/>
  <c r="K34" i="28"/>
  <c r="K36" i="28" s="1"/>
  <c r="J34" i="28"/>
  <c r="I34" i="28"/>
  <c r="H34" i="28"/>
  <c r="H36" i="28" s="1"/>
  <c r="G34" i="28"/>
  <c r="R34" i="28" s="1"/>
  <c r="F34" i="28"/>
  <c r="Q36" i="28"/>
  <c r="P36" i="28"/>
  <c r="O36" i="28"/>
  <c r="M36" i="28"/>
  <c r="J36" i="28"/>
  <c r="I36" i="28"/>
  <c r="F36" i="28"/>
  <c r="R22" i="28"/>
  <c r="R23" i="28" s="1"/>
  <c r="Q24" i="28"/>
  <c r="P24" i="28"/>
  <c r="O24" i="28"/>
  <c r="N24" i="28"/>
  <c r="M24" i="28"/>
  <c r="L24" i="28"/>
  <c r="K24" i="28"/>
  <c r="J24" i="28"/>
  <c r="I24" i="28"/>
  <c r="H24" i="28"/>
  <c r="G24" i="28"/>
  <c r="F24" i="28"/>
  <c r="R24" i="28" s="1"/>
  <c r="Q26" i="28"/>
  <c r="P26" i="28"/>
  <c r="O26" i="28"/>
  <c r="N26" i="28"/>
  <c r="M26" i="28"/>
  <c r="L26" i="28"/>
  <c r="K26" i="28"/>
  <c r="J26" i="28"/>
  <c r="I26" i="28"/>
  <c r="H26" i="28"/>
  <c r="G26" i="28"/>
  <c r="F26" i="28"/>
  <c r="R26" i="28" s="1"/>
  <c r="E22" i="64" s="1"/>
  <c r="R13" i="28"/>
  <c r="R14" i="28"/>
  <c r="R12" i="28"/>
  <c r="F16" i="28"/>
  <c r="R16" i="28" s="1"/>
  <c r="E26" i="14"/>
  <c r="G16" i="28"/>
  <c r="H16" i="28"/>
  <c r="I16" i="28"/>
  <c r="J16" i="28"/>
  <c r="K16" i="28"/>
  <c r="L16" i="28"/>
  <c r="M16" i="28"/>
  <c r="N16" i="28"/>
  <c r="O16" i="28"/>
  <c r="P16" i="28"/>
  <c r="Q16" i="28"/>
  <c r="F18" i="7"/>
  <c r="E23" i="64" s="1"/>
  <c r="E209" i="48"/>
  <c r="K55" i="48"/>
  <c r="K164" i="48"/>
  <c r="K273" i="48"/>
  <c r="K382" i="48"/>
  <c r="AZ141" i="36"/>
  <c r="AP135" i="36"/>
  <c r="AK62" i="36"/>
  <c r="AZ148" i="36"/>
  <c r="AZ147" i="36"/>
  <c r="AZ145" i="36"/>
  <c r="AZ144" i="36"/>
  <c r="AZ139" i="36"/>
  <c r="AZ133" i="36"/>
  <c r="AZ127" i="36"/>
  <c r="AZ123" i="36"/>
  <c r="AZ112" i="36"/>
  <c r="AZ106" i="36"/>
  <c r="AZ102" i="36"/>
  <c r="AZ93" i="36"/>
  <c r="AZ92" i="36"/>
  <c r="AZ81" i="36"/>
  <c r="AZ80" i="36"/>
  <c r="AZ70" i="36"/>
  <c r="AZ69" i="36"/>
  <c r="P143" i="36"/>
  <c r="L143" i="36"/>
  <c r="P129" i="36"/>
  <c r="M96" i="36"/>
  <c r="M91" i="36" s="1"/>
  <c r="I96" i="36"/>
  <c r="I91" i="36" s="1"/>
  <c r="E96" i="36"/>
  <c r="E91" i="36" s="1"/>
  <c r="P87" i="36"/>
  <c r="L87" i="36"/>
  <c r="H87" i="36"/>
  <c r="G87" i="36"/>
  <c r="L84" i="36"/>
  <c r="L79" i="36" s="1"/>
  <c r="H84" i="36"/>
  <c r="H79" i="36" s="1"/>
  <c r="Q83" i="36"/>
  <c r="P76" i="36"/>
  <c r="M76" i="36"/>
  <c r="L76" i="36"/>
  <c r="I76" i="36"/>
  <c r="H76" i="36"/>
  <c r="Q77" i="36"/>
  <c r="Q74" i="36"/>
  <c r="C167" i="36"/>
  <c r="C166" i="36"/>
  <c r="C165" i="36"/>
  <c r="C164" i="36"/>
  <c r="C163" i="36"/>
  <c r="C162" i="36"/>
  <c r="C161" i="36"/>
  <c r="T62" i="36"/>
  <c r="B62" i="36"/>
  <c r="AI148" i="36"/>
  <c r="Q148" i="36"/>
  <c r="AI147" i="36"/>
  <c r="Q147" i="36"/>
  <c r="N143" i="36"/>
  <c r="H143" i="36"/>
  <c r="AI145" i="36"/>
  <c r="Q145" i="36"/>
  <c r="AI144" i="36"/>
  <c r="Q144" i="36"/>
  <c r="AI139" i="36"/>
  <c r="Q139" i="36"/>
  <c r="Q138" i="36"/>
  <c r="AI133" i="36"/>
  <c r="Q133" i="36"/>
  <c r="Q132" i="36"/>
  <c r="J129" i="36"/>
  <c r="AI127" i="36"/>
  <c r="Q127" i="36"/>
  <c r="Q126" i="36"/>
  <c r="AI123" i="36"/>
  <c r="Q123" i="36"/>
  <c r="Q122" i="36"/>
  <c r="G115" i="36"/>
  <c r="O115" i="36"/>
  <c r="AI112" i="36"/>
  <c r="Q112" i="36"/>
  <c r="Q111" i="36"/>
  <c r="E108" i="36"/>
  <c r="AI106" i="36"/>
  <c r="Q106" i="36"/>
  <c r="Q105" i="36"/>
  <c r="AI102" i="36"/>
  <c r="Q102" i="36"/>
  <c r="AI93" i="36"/>
  <c r="Q93" i="36"/>
  <c r="AI92" i="36"/>
  <c r="Q92" i="36"/>
  <c r="O87" i="36"/>
  <c r="N87" i="36"/>
  <c r="K87" i="36"/>
  <c r="J87" i="36"/>
  <c r="F87" i="36"/>
  <c r="P84" i="36"/>
  <c r="P79" i="36" s="1"/>
  <c r="O84" i="36"/>
  <c r="O79" i="36" s="1"/>
  <c r="N84" i="36"/>
  <c r="N79" i="36" s="1"/>
  <c r="K84" i="36"/>
  <c r="K79" i="36" s="1"/>
  <c r="J84" i="36"/>
  <c r="J79" i="36" s="1"/>
  <c r="G84" i="36"/>
  <c r="G79" i="36" s="1"/>
  <c r="F84" i="36"/>
  <c r="F79" i="36" s="1"/>
  <c r="AI81" i="36"/>
  <c r="Q81" i="36"/>
  <c r="AI80" i="36"/>
  <c r="Q80" i="36"/>
  <c r="O76" i="36"/>
  <c r="N76" i="36"/>
  <c r="K76" i="36"/>
  <c r="J76" i="36"/>
  <c r="G76" i="36"/>
  <c r="F76" i="36"/>
  <c r="P73" i="36"/>
  <c r="P68" i="36" s="1"/>
  <c r="O73" i="36"/>
  <c r="O68" i="36" s="1"/>
  <c r="N73" i="36"/>
  <c r="N68" i="36" s="1"/>
  <c r="M73" i="36"/>
  <c r="M68" i="36" s="1"/>
  <c r="L73" i="36"/>
  <c r="L68" i="36" s="1"/>
  <c r="K73" i="36"/>
  <c r="J73" i="36"/>
  <c r="J68" i="36" s="1"/>
  <c r="I73" i="36"/>
  <c r="I68" i="36" s="1"/>
  <c r="H73" i="36"/>
  <c r="H68" i="36" s="1"/>
  <c r="G73" i="36"/>
  <c r="F73" i="36"/>
  <c r="F68" i="36" s="1"/>
  <c r="E73" i="36"/>
  <c r="E68" i="36" s="1"/>
  <c r="AI70" i="36"/>
  <c r="Q70" i="36"/>
  <c r="AI69" i="36"/>
  <c r="Q69" i="36"/>
  <c r="D10" i="25"/>
  <c r="D11" i="25"/>
  <c r="D14" i="25"/>
  <c r="D10" i="7"/>
  <c r="D18" i="7"/>
  <c r="B40" i="28"/>
  <c r="D43" i="50"/>
  <c r="D51" i="50"/>
  <c r="D47" i="50"/>
  <c r="D52" i="50" s="1"/>
  <c r="D10" i="32"/>
  <c r="D17" i="32"/>
  <c r="D10" i="59"/>
  <c r="B134" i="59"/>
  <c r="B337" i="48"/>
  <c r="K441" i="48"/>
  <c r="K440" i="48"/>
  <c r="K439" i="48"/>
  <c r="K436" i="48" s="1"/>
  <c r="K438" i="48"/>
  <c r="K437" i="48"/>
  <c r="J436" i="48"/>
  <c r="I436" i="48"/>
  <c r="I413" i="48" s="1"/>
  <c r="H436" i="48"/>
  <c r="G436" i="48"/>
  <c r="F436" i="48"/>
  <c r="E436" i="48"/>
  <c r="K435" i="48"/>
  <c r="K434" i="48"/>
  <c r="K433" i="48"/>
  <c r="K432" i="48"/>
  <c r="K431" i="48"/>
  <c r="K430" i="48"/>
  <c r="K429" i="48"/>
  <c r="K428" i="48"/>
  <c r="J427" i="48"/>
  <c r="I427" i="48"/>
  <c r="H427" i="48"/>
  <c r="G427" i="48"/>
  <c r="F427" i="48"/>
  <c r="E427" i="48"/>
  <c r="K426" i="48"/>
  <c r="K425" i="48"/>
  <c r="K424" i="48"/>
  <c r="K423" i="48"/>
  <c r="K422" i="48"/>
  <c r="K421" i="48"/>
  <c r="J420" i="48"/>
  <c r="I420" i="48"/>
  <c r="H420" i="48"/>
  <c r="G420" i="48"/>
  <c r="G413" i="48" s="1"/>
  <c r="F420" i="48"/>
  <c r="E420" i="48"/>
  <c r="K419" i="48"/>
  <c r="K418" i="48"/>
  <c r="K417" i="48"/>
  <c r="K416" i="48"/>
  <c r="K415" i="48"/>
  <c r="J414" i="48"/>
  <c r="I414" i="48"/>
  <c r="H414" i="48"/>
  <c r="G414" i="48"/>
  <c r="F414" i="48"/>
  <c r="E414" i="48"/>
  <c r="K412" i="48"/>
  <c r="K411" i="48"/>
  <c r="K410" i="48"/>
  <c r="K409" i="48"/>
  <c r="K408" i="48"/>
  <c r="K407" i="48"/>
  <c r="K406" i="48"/>
  <c r="J405" i="48"/>
  <c r="I405" i="48"/>
  <c r="H405" i="48"/>
  <c r="G405" i="48"/>
  <c r="F405" i="48"/>
  <c r="E405" i="48"/>
  <c r="K404" i="48"/>
  <c r="K403" i="48"/>
  <c r="K402" i="48"/>
  <c r="K401" i="48"/>
  <c r="K400" i="48"/>
  <c r="K399" i="48"/>
  <c r="K398" i="48"/>
  <c r="K397" i="48"/>
  <c r="J396" i="48"/>
  <c r="I396" i="48"/>
  <c r="H396" i="48"/>
  <c r="G396" i="48"/>
  <c r="F396" i="48"/>
  <c r="E396" i="48"/>
  <c r="K395" i="48"/>
  <c r="K393" i="48"/>
  <c r="K392" i="48"/>
  <c r="K391" i="48"/>
  <c r="K390" i="48"/>
  <c r="K389" i="48"/>
  <c r="K388" i="48"/>
  <c r="K387" i="48"/>
  <c r="K383" i="48" s="1"/>
  <c r="K374" i="48" s="1"/>
  <c r="K386" i="48"/>
  <c r="K385" i="48"/>
  <c r="K384" i="48"/>
  <c r="J383" i="48"/>
  <c r="J374" i="48" s="1"/>
  <c r="I383" i="48"/>
  <c r="I374" i="48" s="1"/>
  <c r="H383" i="48"/>
  <c r="H374" i="48" s="1"/>
  <c r="G383" i="48"/>
  <c r="G374" i="48" s="1"/>
  <c r="F383" i="48"/>
  <c r="F374" i="48" s="1"/>
  <c r="E383" i="48"/>
  <c r="E374" i="48" s="1"/>
  <c r="K381" i="48"/>
  <c r="K380" i="48"/>
  <c r="K379" i="48"/>
  <c r="K378" i="48"/>
  <c r="K377" i="48"/>
  <c r="K376" i="48"/>
  <c r="K375" i="48"/>
  <c r="K373" i="48"/>
  <c r="K372" i="48"/>
  <c r="K371" i="48"/>
  <c r="K370" i="48"/>
  <c r="K369" i="48"/>
  <c r="K368" i="48"/>
  <c r="K367" i="48"/>
  <c r="K366" i="48"/>
  <c r="K365" i="48"/>
  <c r="J364" i="48"/>
  <c r="I364" i="48"/>
  <c r="H364" i="48"/>
  <c r="G364" i="48"/>
  <c r="F364" i="48"/>
  <c r="E364" i="48"/>
  <c r="K363" i="48"/>
  <c r="K362" i="48"/>
  <c r="J361" i="48"/>
  <c r="J360" i="48" s="1"/>
  <c r="I361" i="48"/>
  <c r="H361" i="48"/>
  <c r="K361" i="48" s="1"/>
  <c r="G361" i="48"/>
  <c r="F361" i="48"/>
  <c r="E361" i="48"/>
  <c r="K359" i="48"/>
  <c r="K358" i="48"/>
  <c r="K357" i="48"/>
  <c r="K356" i="48"/>
  <c r="K355" i="48"/>
  <c r="K354" i="48"/>
  <c r="K353" i="48"/>
  <c r="J352" i="48"/>
  <c r="I352" i="48"/>
  <c r="H352" i="48"/>
  <c r="G352" i="48"/>
  <c r="F352" i="48"/>
  <c r="E352" i="48"/>
  <c r="K351" i="48"/>
  <c r="K350" i="48"/>
  <c r="K349" i="48"/>
  <c r="D349" i="48"/>
  <c r="K348" i="48"/>
  <c r="D348" i="48"/>
  <c r="J347" i="48"/>
  <c r="I347" i="48"/>
  <c r="H347" i="48"/>
  <c r="G347" i="48"/>
  <c r="F347" i="48"/>
  <c r="E347" i="48"/>
  <c r="K346" i="48"/>
  <c r="K345" i="48"/>
  <c r="J344" i="48"/>
  <c r="I344" i="48"/>
  <c r="I343" i="48" s="1"/>
  <c r="I342" i="48" s="1"/>
  <c r="H344" i="48"/>
  <c r="H343" i="48" s="1"/>
  <c r="H342" i="48" s="1"/>
  <c r="G344" i="48"/>
  <c r="G343" i="48" s="1"/>
  <c r="G342" i="48" s="1"/>
  <c r="F344" i="48"/>
  <c r="F343" i="48" s="1"/>
  <c r="F342" i="48" s="1"/>
  <c r="E344" i="48"/>
  <c r="E343" i="48" s="1"/>
  <c r="E342" i="48" s="1"/>
  <c r="B95" i="59"/>
  <c r="E10" i="59"/>
  <c r="C279" i="13"/>
  <c r="C278" i="13"/>
  <c r="C277" i="13"/>
  <c r="H279" i="13"/>
  <c r="H278" i="13"/>
  <c r="H277" i="13"/>
  <c r="G176" i="13"/>
  <c r="J46" i="48" s="1"/>
  <c r="F176" i="13"/>
  <c r="H46" i="48" s="1"/>
  <c r="E176" i="13"/>
  <c r="G175" i="13"/>
  <c r="J45" i="48" s="1"/>
  <c r="F175" i="13"/>
  <c r="H45" i="48" s="1"/>
  <c r="E175" i="13"/>
  <c r="H44" i="13"/>
  <c r="H43" i="13"/>
  <c r="B228" i="48"/>
  <c r="K332" i="48"/>
  <c r="K331" i="48"/>
  <c r="K330" i="48"/>
  <c r="K329" i="48"/>
  <c r="K328" i="48"/>
  <c r="J327" i="48"/>
  <c r="I327" i="48"/>
  <c r="I304" i="48" s="1"/>
  <c r="H327" i="48"/>
  <c r="G327" i="48"/>
  <c r="F327" i="48"/>
  <c r="E327" i="48"/>
  <c r="K326" i="48"/>
  <c r="K325" i="48"/>
  <c r="K324" i="48"/>
  <c r="K323" i="48"/>
  <c r="K322" i="48"/>
  <c r="K321" i="48"/>
  <c r="K320" i="48"/>
  <c r="K319" i="48"/>
  <c r="J318" i="48"/>
  <c r="I318" i="48"/>
  <c r="H318" i="48"/>
  <c r="G318" i="48"/>
  <c r="F318" i="48"/>
  <c r="E318" i="48"/>
  <c r="K317" i="48"/>
  <c r="K316" i="48"/>
  <c r="K315" i="48"/>
  <c r="K314" i="48"/>
  <c r="K313" i="48"/>
  <c r="K312" i="48"/>
  <c r="J311" i="48"/>
  <c r="I311" i="48"/>
  <c r="H311" i="48"/>
  <c r="G311" i="48"/>
  <c r="F311" i="48"/>
  <c r="E311" i="48"/>
  <c r="K310" i="48"/>
  <c r="K309" i="48"/>
  <c r="K308" i="48"/>
  <c r="K307" i="48"/>
  <c r="K306" i="48"/>
  <c r="J305" i="48"/>
  <c r="I305" i="48"/>
  <c r="H305" i="48"/>
  <c r="G305" i="48"/>
  <c r="F305" i="48"/>
  <c r="E305" i="48"/>
  <c r="K303" i="48"/>
  <c r="K302" i="48"/>
  <c r="K301" i="48"/>
  <c r="K300" i="48"/>
  <c r="K299" i="48"/>
  <c r="K298" i="48"/>
  <c r="K297" i="48"/>
  <c r="J296" i="48"/>
  <c r="I296" i="48"/>
  <c r="H296" i="48"/>
  <c r="G296" i="48"/>
  <c r="F296" i="48"/>
  <c r="E296" i="48"/>
  <c r="K295" i="48"/>
  <c r="K294" i="48"/>
  <c r="K293" i="48"/>
  <c r="K292" i="48"/>
  <c r="K291" i="48"/>
  <c r="K290" i="48"/>
  <c r="K289" i="48"/>
  <c r="K288" i="48"/>
  <c r="J287" i="48"/>
  <c r="I287" i="48"/>
  <c r="H287" i="48"/>
  <c r="G287" i="48"/>
  <c r="F287" i="48"/>
  <c r="E287" i="48"/>
  <c r="K286" i="48"/>
  <c r="K284" i="48"/>
  <c r="K283" i="48"/>
  <c r="K282" i="48"/>
  <c r="K281" i="48"/>
  <c r="K280" i="48"/>
  <c r="K279" i="48"/>
  <c r="K278" i="48"/>
  <c r="K277" i="48"/>
  <c r="K276" i="48"/>
  <c r="K275" i="48"/>
  <c r="J274" i="48"/>
  <c r="J265" i="48" s="1"/>
  <c r="I274" i="48"/>
  <c r="I265" i="48" s="1"/>
  <c r="H274" i="48"/>
  <c r="H265" i="48" s="1"/>
  <c r="G274" i="48"/>
  <c r="G265" i="48" s="1"/>
  <c r="F274" i="48"/>
  <c r="F265" i="48" s="1"/>
  <c r="E274" i="48"/>
  <c r="K272" i="48"/>
  <c r="K271" i="48"/>
  <c r="K270" i="48"/>
  <c r="K269" i="48"/>
  <c r="K268" i="48"/>
  <c r="K267" i="48"/>
  <c r="K266" i="48"/>
  <c r="E265" i="48"/>
  <c r="K264" i="48"/>
  <c r="K263" i="48"/>
  <c r="K262" i="48"/>
  <c r="K261" i="48"/>
  <c r="K260" i="48"/>
  <c r="K259" i="48"/>
  <c r="K258" i="48"/>
  <c r="K257" i="48"/>
  <c r="K256" i="48"/>
  <c r="J255" i="48"/>
  <c r="I255" i="48"/>
  <c r="H255" i="48"/>
  <c r="G255" i="48"/>
  <c r="F255" i="48"/>
  <c r="E255" i="48"/>
  <c r="K254" i="48"/>
  <c r="K253" i="48"/>
  <c r="J252" i="48"/>
  <c r="I252" i="48"/>
  <c r="I251" i="48" s="1"/>
  <c r="H252" i="48"/>
  <c r="H251" i="48" s="1"/>
  <c r="G252" i="48"/>
  <c r="G251" i="48" s="1"/>
  <c r="F252" i="48"/>
  <c r="E252" i="48"/>
  <c r="E251" i="48" s="1"/>
  <c r="K250" i="48"/>
  <c r="K249" i="48"/>
  <c r="K248" i="48"/>
  <c r="K247" i="48"/>
  <c r="K246" i="48"/>
  <c r="K245" i="48"/>
  <c r="K244" i="48"/>
  <c r="J243" i="48"/>
  <c r="I243" i="48"/>
  <c r="H243" i="48"/>
  <c r="G243" i="48"/>
  <c r="F243" i="48"/>
  <c r="E243" i="48"/>
  <c r="K242" i="48"/>
  <c r="K241" i="48"/>
  <c r="K240" i="48"/>
  <c r="D240" i="48"/>
  <c r="K239" i="48"/>
  <c r="D239" i="48"/>
  <c r="J238" i="48"/>
  <c r="I238" i="48"/>
  <c r="H238" i="48"/>
  <c r="G238" i="48"/>
  <c r="F238" i="48"/>
  <c r="E238" i="48"/>
  <c r="K237" i="48"/>
  <c r="K236" i="48"/>
  <c r="J235" i="48"/>
  <c r="I235" i="48"/>
  <c r="I234" i="48" s="1"/>
  <c r="I233" i="48" s="1"/>
  <c r="H235" i="48"/>
  <c r="H234" i="48" s="1"/>
  <c r="H233" i="48" s="1"/>
  <c r="G235" i="48"/>
  <c r="F235" i="48"/>
  <c r="F234" i="48" s="1"/>
  <c r="E235" i="48"/>
  <c r="E234" i="48" s="1"/>
  <c r="E233" i="48" s="1"/>
  <c r="K155" i="48"/>
  <c r="K154" i="48"/>
  <c r="E17" i="32"/>
  <c r="E19" i="65" s="1"/>
  <c r="G10" i="32"/>
  <c r="F10" i="32"/>
  <c r="E10" i="32"/>
  <c r="D27" i="50"/>
  <c r="D35" i="50"/>
  <c r="D31" i="50"/>
  <c r="B30" i="28"/>
  <c r="E18" i="7"/>
  <c r="E23" i="65" s="1"/>
  <c r="G10" i="7"/>
  <c r="F10" i="7"/>
  <c r="E10" i="7"/>
  <c r="F10" i="25"/>
  <c r="E10" i="25"/>
  <c r="E11" i="25"/>
  <c r="E14" i="25"/>
  <c r="K145" i="48"/>
  <c r="K144" i="48"/>
  <c r="K139" i="48"/>
  <c r="J143" i="48"/>
  <c r="I143" i="48"/>
  <c r="H143" i="48"/>
  <c r="G143" i="48"/>
  <c r="F143" i="48"/>
  <c r="F134" i="48"/>
  <c r="E143" i="48"/>
  <c r="E134" i="48"/>
  <c r="E146" i="48"/>
  <c r="G34" i="48"/>
  <c r="E34" i="48"/>
  <c r="G166" i="13"/>
  <c r="J36" i="48" s="1"/>
  <c r="F166" i="13"/>
  <c r="H36" i="48" s="1"/>
  <c r="G165" i="13"/>
  <c r="J35" i="48" s="1"/>
  <c r="F165" i="13"/>
  <c r="E166" i="13"/>
  <c r="E165" i="13"/>
  <c r="F35" i="48" s="1"/>
  <c r="E156" i="13"/>
  <c r="H34" i="13"/>
  <c r="H33" i="13"/>
  <c r="H30" i="13"/>
  <c r="K147" i="48"/>
  <c r="K146" i="48" s="1"/>
  <c r="I34" i="48"/>
  <c r="B20" i="28"/>
  <c r="B10" i="28"/>
  <c r="B56" i="59"/>
  <c r="B16" i="59"/>
  <c r="F10" i="59"/>
  <c r="G10" i="59"/>
  <c r="Q26" i="59"/>
  <c r="Q25" i="59"/>
  <c r="P24" i="59"/>
  <c r="O24" i="59"/>
  <c r="N24" i="59"/>
  <c r="M24" i="59"/>
  <c r="L24" i="59"/>
  <c r="K24" i="59"/>
  <c r="J24" i="59"/>
  <c r="I24" i="59"/>
  <c r="H24" i="59"/>
  <c r="G24" i="59"/>
  <c r="F24" i="59"/>
  <c r="E24" i="59"/>
  <c r="Q23" i="59"/>
  <c r="Q22" i="59"/>
  <c r="P21" i="59"/>
  <c r="O21" i="59"/>
  <c r="N21" i="59"/>
  <c r="M21" i="59"/>
  <c r="L21" i="59"/>
  <c r="K21" i="59"/>
  <c r="J21" i="59"/>
  <c r="I21" i="59"/>
  <c r="H21" i="59"/>
  <c r="G21" i="59"/>
  <c r="F21" i="59"/>
  <c r="E21" i="59"/>
  <c r="Q20" i="59"/>
  <c r="Q19" i="59"/>
  <c r="P18" i="59"/>
  <c r="O18" i="59"/>
  <c r="N18" i="59"/>
  <c r="M18" i="59"/>
  <c r="L18" i="59"/>
  <c r="K18" i="59"/>
  <c r="J18" i="59"/>
  <c r="I18" i="59"/>
  <c r="H18" i="59"/>
  <c r="G18" i="59"/>
  <c r="F18" i="59"/>
  <c r="E18" i="59"/>
  <c r="E148" i="13"/>
  <c r="F18" i="48" s="1"/>
  <c r="E149" i="13"/>
  <c r="E151" i="13"/>
  <c r="F21" i="48" s="1"/>
  <c r="E152" i="13"/>
  <c r="E153" i="13"/>
  <c r="E154" i="13"/>
  <c r="F24" i="48" s="1"/>
  <c r="E157" i="13"/>
  <c r="F27" i="48" s="1"/>
  <c r="K27" i="48" s="1"/>
  <c r="E158" i="13"/>
  <c r="E159" i="13"/>
  <c r="F29" i="48" s="1"/>
  <c r="E160" i="13"/>
  <c r="E161" i="13"/>
  <c r="E162" i="13"/>
  <c r="F32" i="48" s="1"/>
  <c r="E168" i="13"/>
  <c r="F38" i="48" s="1"/>
  <c r="E169" i="13"/>
  <c r="E170" i="13"/>
  <c r="F40" i="48" s="1"/>
  <c r="E171" i="13"/>
  <c r="F41" i="48" s="1"/>
  <c r="E172" i="13"/>
  <c r="F42" i="48" s="1"/>
  <c r="E173" i="13"/>
  <c r="E174" i="13"/>
  <c r="F44" i="48" s="1"/>
  <c r="K44" i="48" s="1"/>
  <c r="E178" i="13"/>
  <c r="F48" i="48" s="1"/>
  <c r="E179" i="13"/>
  <c r="E180" i="13"/>
  <c r="F50" i="48" s="1"/>
  <c r="E181" i="13"/>
  <c r="F51" i="48" s="1"/>
  <c r="K51" i="48" s="1"/>
  <c r="E182" i="13"/>
  <c r="F52" i="48" s="1"/>
  <c r="E183" i="13"/>
  <c r="F53" i="48" s="1"/>
  <c r="E184" i="13"/>
  <c r="F54" i="48" s="1"/>
  <c r="E186" i="13"/>
  <c r="H186" i="13" s="1"/>
  <c r="E187" i="13"/>
  <c r="E188" i="13"/>
  <c r="E189" i="13"/>
  <c r="E190" i="13"/>
  <c r="F61" i="48" s="1"/>
  <c r="E191" i="13"/>
  <c r="E192" i="13"/>
  <c r="F63" i="48" s="1"/>
  <c r="E193" i="13"/>
  <c r="F64" i="48" s="1"/>
  <c r="E194" i="13"/>
  <c r="H194" i="13" s="1"/>
  <c r="E195" i="13"/>
  <c r="G14" i="25"/>
  <c r="F14" i="25"/>
  <c r="G11" i="25"/>
  <c r="G17" i="25" s="1"/>
  <c r="F11" i="25"/>
  <c r="B13" i="7"/>
  <c r="B14" i="7"/>
  <c r="B15" i="7" s="1"/>
  <c r="B16" i="7" s="1"/>
  <c r="B17" i="7" s="1"/>
  <c r="B18" i="7"/>
  <c r="E246" i="13"/>
  <c r="G270" i="13"/>
  <c r="F270" i="13"/>
  <c r="E270" i="13"/>
  <c r="G269" i="13"/>
  <c r="F269" i="13"/>
  <c r="E269" i="13"/>
  <c r="G268" i="13"/>
  <c r="F268" i="13"/>
  <c r="E268" i="13"/>
  <c r="G267" i="13"/>
  <c r="F267" i="13"/>
  <c r="E267" i="13"/>
  <c r="G266" i="13"/>
  <c r="F266" i="13"/>
  <c r="E266" i="13"/>
  <c r="G265" i="13"/>
  <c r="F265" i="13"/>
  <c r="E265" i="13"/>
  <c r="G264" i="13"/>
  <c r="H264" i="13" s="1"/>
  <c r="F264" i="13"/>
  <c r="E264" i="13"/>
  <c r="G263" i="13"/>
  <c r="F263" i="13"/>
  <c r="E263" i="13"/>
  <c r="G261" i="13"/>
  <c r="F261" i="13"/>
  <c r="E261" i="13"/>
  <c r="G260" i="13"/>
  <c r="F260" i="13"/>
  <c r="E260" i="13"/>
  <c r="G259" i="13"/>
  <c r="H259" i="13" s="1"/>
  <c r="F259" i="13"/>
  <c r="E259" i="13"/>
  <c r="G258" i="13"/>
  <c r="F258" i="13"/>
  <c r="E258" i="13"/>
  <c r="G257" i="13"/>
  <c r="F257" i="13"/>
  <c r="E257" i="13"/>
  <c r="G256" i="13"/>
  <c r="F256" i="13"/>
  <c r="E256" i="13"/>
  <c r="G255" i="13"/>
  <c r="H255" i="13" s="1"/>
  <c r="F255" i="13"/>
  <c r="E255" i="13"/>
  <c r="G254" i="13"/>
  <c r="F254" i="13"/>
  <c r="F253" i="13" s="1"/>
  <c r="E254" i="13"/>
  <c r="G252" i="13"/>
  <c r="F252" i="13"/>
  <c r="E252" i="13"/>
  <c r="G251" i="13"/>
  <c r="F251" i="13"/>
  <c r="E251" i="13"/>
  <c r="G250" i="13"/>
  <c r="F250" i="13"/>
  <c r="E250" i="13"/>
  <c r="G249" i="13"/>
  <c r="F249" i="13"/>
  <c r="E249" i="13"/>
  <c r="G248" i="13"/>
  <c r="F248" i="13"/>
  <c r="E248" i="13"/>
  <c r="G247" i="13"/>
  <c r="F247" i="13"/>
  <c r="E247" i="13"/>
  <c r="G246" i="13"/>
  <c r="G244" i="13" s="1"/>
  <c r="F246" i="13"/>
  <c r="G245" i="13"/>
  <c r="F245" i="13"/>
  <c r="E245" i="13"/>
  <c r="E244" i="13" s="1"/>
  <c r="G243" i="13"/>
  <c r="J114" i="48" s="1"/>
  <c r="F243" i="13"/>
  <c r="H114" i="48" s="1"/>
  <c r="E243" i="13"/>
  <c r="G242" i="13"/>
  <c r="J113" i="48" s="1"/>
  <c r="F242" i="13"/>
  <c r="H113" i="48" s="1"/>
  <c r="E242" i="13"/>
  <c r="G241" i="13"/>
  <c r="J112" i="48" s="1"/>
  <c r="F241" i="13"/>
  <c r="H112" i="48" s="1"/>
  <c r="E241" i="13"/>
  <c r="G240" i="13"/>
  <c r="J111" i="48" s="1"/>
  <c r="F240" i="13"/>
  <c r="E240" i="13"/>
  <c r="F111" i="48" s="1"/>
  <c r="G239" i="13"/>
  <c r="F239" i="13"/>
  <c r="E239" i="13"/>
  <c r="F110" i="48" s="1"/>
  <c r="G237" i="13"/>
  <c r="J108" i="48" s="1"/>
  <c r="F237" i="13"/>
  <c r="E237" i="13"/>
  <c r="F108" i="48" s="1"/>
  <c r="G236" i="13"/>
  <c r="J107" i="48" s="1"/>
  <c r="F236" i="13"/>
  <c r="E236" i="13"/>
  <c r="G235" i="13"/>
  <c r="J106" i="48" s="1"/>
  <c r="F235" i="13"/>
  <c r="E235" i="13"/>
  <c r="H235" i="13" s="1"/>
  <c r="G234" i="13"/>
  <c r="J105" i="48" s="1"/>
  <c r="F234" i="13"/>
  <c r="E234" i="13"/>
  <c r="F105" i="48" s="1"/>
  <c r="G233" i="13"/>
  <c r="J104" i="48" s="1"/>
  <c r="F233" i="13"/>
  <c r="H104" i="48" s="1"/>
  <c r="E233" i="13"/>
  <c r="G232" i="13"/>
  <c r="F232" i="13"/>
  <c r="H103" i="48" s="1"/>
  <c r="E232" i="13"/>
  <c r="G231" i="13"/>
  <c r="J102" i="48" s="1"/>
  <c r="F231" i="13"/>
  <c r="H102" i="48" s="1"/>
  <c r="E231" i="13"/>
  <c r="F102" i="48" s="1"/>
  <c r="G230" i="13"/>
  <c r="J101" i="48" s="1"/>
  <c r="F230" i="13"/>
  <c r="H101" i="48" s="1"/>
  <c r="E230" i="13"/>
  <c r="G228" i="13"/>
  <c r="J99" i="48" s="1"/>
  <c r="F228" i="13"/>
  <c r="H99" i="48" s="1"/>
  <c r="E228" i="13"/>
  <c r="G227" i="13"/>
  <c r="F227" i="13"/>
  <c r="H98" i="48" s="1"/>
  <c r="E227" i="13"/>
  <c r="G226" i="13"/>
  <c r="J97" i="48" s="1"/>
  <c r="F226" i="13"/>
  <c r="H97" i="48" s="1"/>
  <c r="E226" i="13"/>
  <c r="F97" i="48" s="1"/>
  <c r="G225" i="13"/>
  <c r="F225" i="13"/>
  <c r="E225" i="13"/>
  <c r="G224" i="13"/>
  <c r="J95" i="48" s="1"/>
  <c r="F224" i="13"/>
  <c r="H95" i="48" s="1"/>
  <c r="E224" i="13"/>
  <c r="F95" i="48" s="1"/>
  <c r="G223" i="13"/>
  <c r="J94" i="48" s="1"/>
  <c r="F223" i="13"/>
  <c r="E223" i="13"/>
  <c r="F94" i="48" s="1"/>
  <c r="G221" i="13"/>
  <c r="J92" i="48" s="1"/>
  <c r="F221" i="13"/>
  <c r="E221" i="13"/>
  <c r="F92" i="48" s="1"/>
  <c r="G220" i="13"/>
  <c r="J91" i="48" s="1"/>
  <c r="F220" i="13"/>
  <c r="E220" i="13"/>
  <c r="F91" i="48" s="1"/>
  <c r="G219" i="13"/>
  <c r="J90" i="48" s="1"/>
  <c r="K90" i="48" s="1"/>
  <c r="F219" i="13"/>
  <c r="H90" i="48" s="1"/>
  <c r="E219" i="13"/>
  <c r="G218" i="13"/>
  <c r="J89" i="48" s="1"/>
  <c r="F218" i="13"/>
  <c r="H89" i="48" s="1"/>
  <c r="E218" i="13"/>
  <c r="F89" i="48" s="1"/>
  <c r="G217" i="13"/>
  <c r="J88" i="48" s="1"/>
  <c r="F217" i="13"/>
  <c r="H88" i="48" s="1"/>
  <c r="E217" i="13"/>
  <c r="F88" i="48" s="1"/>
  <c r="G214" i="13"/>
  <c r="F214" i="13"/>
  <c r="H85" i="48" s="1"/>
  <c r="E214" i="13"/>
  <c r="F85" i="48" s="1"/>
  <c r="G213" i="13"/>
  <c r="J84" i="48" s="1"/>
  <c r="F213" i="13"/>
  <c r="H84" i="48" s="1"/>
  <c r="E213" i="13"/>
  <c r="F84" i="48"/>
  <c r="G212" i="13"/>
  <c r="J83" i="48" s="1"/>
  <c r="F212" i="13"/>
  <c r="H83" i="48" s="1"/>
  <c r="E212" i="13"/>
  <c r="G211" i="13"/>
  <c r="F211" i="13"/>
  <c r="H82" i="48" s="1"/>
  <c r="E211" i="13"/>
  <c r="F82" i="48" s="1"/>
  <c r="G210" i="13"/>
  <c r="J81" i="48" s="1"/>
  <c r="F210" i="13"/>
  <c r="E210" i="13"/>
  <c r="G209" i="13"/>
  <c r="F209" i="13"/>
  <c r="H80" i="48" s="1"/>
  <c r="E209" i="13"/>
  <c r="F80" i="48" s="1"/>
  <c r="G208" i="13"/>
  <c r="J79" i="48" s="1"/>
  <c r="F208" i="13"/>
  <c r="H79" i="48" s="1"/>
  <c r="E208" i="13"/>
  <c r="G206" i="13"/>
  <c r="J77" i="48" s="1"/>
  <c r="F206" i="13"/>
  <c r="E206" i="13"/>
  <c r="F77" i="48" s="1"/>
  <c r="G205" i="13"/>
  <c r="J76" i="48" s="1"/>
  <c r="F205" i="13"/>
  <c r="H76" i="48" s="1"/>
  <c r="E205" i="13"/>
  <c r="G204" i="13"/>
  <c r="J75" i="48" s="1"/>
  <c r="F204" i="13"/>
  <c r="H75" i="48" s="1"/>
  <c r="E204" i="13"/>
  <c r="F75" i="48" s="1"/>
  <c r="G203" i="13"/>
  <c r="J74" i="48" s="1"/>
  <c r="F203" i="13"/>
  <c r="E203" i="13"/>
  <c r="G202" i="13"/>
  <c r="J73" i="48" s="1"/>
  <c r="F202" i="13"/>
  <c r="E202" i="13"/>
  <c r="G201" i="13"/>
  <c r="J72" i="48" s="1"/>
  <c r="F201" i="13"/>
  <c r="E201" i="13"/>
  <c r="F72" i="48" s="1"/>
  <c r="G200" i="13"/>
  <c r="F200" i="13"/>
  <c r="H71" i="48" s="1"/>
  <c r="E200" i="13"/>
  <c r="F71" i="48" s="1"/>
  <c r="G199" i="13"/>
  <c r="J70" i="48" s="1"/>
  <c r="F199" i="13"/>
  <c r="H70" i="48" s="1"/>
  <c r="E199" i="13"/>
  <c r="F70" i="48" s="1"/>
  <c r="G197" i="13"/>
  <c r="F197" i="13"/>
  <c r="H68" i="48" s="1"/>
  <c r="E197" i="13"/>
  <c r="F68" i="48" s="1"/>
  <c r="G195" i="13"/>
  <c r="F195" i="13"/>
  <c r="H66" i="48" s="1"/>
  <c r="G194" i="13"/>
  <c r="J65" i="48" s="1"/>
  <c r="F194" i="13"/>
  <c r="H65" i="48" s="1"/>
  <c r="G193" i="13"/>
  <c r="J64" i="48" s="1"/>
  <c r="F193" i="13"/>
  <c r="G192" i="13"/>
  <c r="J63" i="48" s="1"/>
  <c r="F192" i="13"/>
  <c r="G191" i="13"/>
  <c r="J62" i="48" s="1"/>
  <c r="F191" i="13"/>
  <c r="H62" i="48" s="1"/>
  <c r="G190" i="13"/>
  <c r="J61" i="48" s="1"/>
  <c r="F190" i="13"/>
  <c r="H61" i="48" s="1"/>
  <c r="G189" i="13"/>
  <c r="F189" i="13"/>
  <c r="H60" i="48" s="1"/>
  <c r="G188" i="13"/>
  <c r="J59" i="48" s="1"/>
  <c r="F188" i="13"/>
  <c r="H59" i="48" s="1"/>
  <c r="G187" i="13"/>
  <c r="F187" i="13"/>
  <c r="H58" i="48" s="1"/>
  <c r="G186" i="13"/>
  <c r="J57" i="48" s="1"/>
  <c r="F186" i="13"/>
  <c r="G184" i="13"/>
  <c r="J54" i="48" s="1"/>
  <c r="F184" i="13"/>
  <c r="H54" i="48" s="1"/>
  <c r="G183" i="13"/>
  <c r="J53" i="48" s="1"/>
  <c r="F183" i="13"/>
  <c r="G182" i="13"/>
  <c r="J52" i="48" s="1"/>
  <c r="F182" i="13"/>
  <c r="G181" i="13"/>
  <c r="J51" i="48" s="1"/>
  <c r="F181" i="13"/>
  <c r="H51" i="48" s="1"/>
  <c r="G180" i="13"/>
  <c r="J50" i="48" s="1"/>
  <c r="F180" i="13"/>
  <c r="G179" i="13"/>
  <c r="J49" i="48" s="1"/>
  <c r="F179" i="13"/>
  <c r="H49" i="48" s="1"/>
  <c r="G178" i="13"/>
  <c r="J48" i="48" s="1"/>
  <c r="F178" i="13"/>
  <c r="G168" i="13"/>
  <c r="J38" i="48" s="1"/>
  <c r="F168" i="13"/>
  <c r="H38" i="48" s="1"/>
  <c r="G174" i="13"/>
  <c r="J44" i="48" s="1"/>
  <c r="F174" i="13"/>
  <c r="G173" i="13"/>
  <c r="J43" i="48" s="1"/>
  <c r="F173" i="13"/>
  <c r="G172" i="13"/>
  <c r="J42" i="48" s="1"/>
  <c r="F172" i="13"/>
  <c r="G171" i="13"/>
  <c r="J41" i="48" s="1"/>
  <c r="F171" i="13"/>
  <c r="H41" i="48" s="1"/>
  <c r="G170" i="13"/>
  <c r="J40" i="48" s="1"/>
  <c r="F170" i="13"/>
  <c r="G169" i="13"/>
  <c r="F169" i="13"/>
  <c r="H39" i="48" s="1"/>
  <c r="G162" i="13"/>
  <c r="J32" i="48" s="1"/>
  <c r="F162" i="13"/>
  <c r="G161" i="13"/>
  <c r="J31" i="48" s="1"/>
  <c r="F161" i="13"/>
  <c r="G160" i="13"/>
  <c r="J30" i="48" s="1"/>
  <c r="F160" i="13"/>
  <c r="G159" i="13"/>
  <c r="F159" i="13"/>
  <c r="H29" i="48" s="1"/>
  <c r="G158" i="13"/>
  <c r="J28" i="48" s="1"/>
  <c r="F158" i="13"/>
  <c r="G157" i="13"/>
  <c r="F157" i="13"/>
  <c r="G156" i="13"/>
  <c r="J26" i="48" s="1"/>
  <c r="F156" i="13"/>
  <c r="F26" i="48"/>
  <c r="G154" i="13"/>
  <c r="J24" i="48" s="1"/>
  <c r="F154" i="13"/>
  <c r="G153" i="13"/>
  <c r="J23" i="48" s="1"/>
  <c r="F153" i="13"/>
  <c r="G152" i="13"/>
  <c r="J22" i="48" s="1"/>
  <c r="F152" i="13"/>
  <c r="H22" i="48" s="1"/>
  <c r="G151" i="13"/>
  <c r="J21" i="48" s="1"/>
  <c r="F151" i="13"/>
  <c r="G149" i="13"/>
  <c r="F149" i="13"/>
  <c r="H19" i="48" s="1"/>
  <c r="F19" i="48"/>
  <c r="F17" i="48" s="1"/>
  <c r="G148" i="13"/>
  <c r="J18" i="48" s="1"/>
  <c r="K18" i="48" s="1"/>
  <c r="F148" i="13"/>
  <c r="J218" i="48"/>
  <c r="I218" i="48"/>
  <c r="H218" i="48"/>
  <c r="G218" i="48"/>
  <c r="F218" i="48"/>
  <c r="E218" i="48"/>
  <c r="J209" i="48"/>
  <c r="I209" i="48"/>
  <c r="H209" i="48"/>
  <c r="G209" i="48"/>
  <c r="F209" i="48"/>
  <c r="J202" i="48"/>
  <c r="I202" i="48"/>
  <c r="H202" i="48"/>
  <c r="G202" i="48"/>
  <c r="F202" i="48"/>
  <c r="E202" i="48"/>
  <c r="J196" i="48"/>
  <c r="I196" i="48"/>
  <c r="I195" i="48" s="1"/>
  <c r="H196" i="48"/>
  <c r="G196" i="48"/>
  <c r="F196" i="48"/>
  <c r="E196" i="48"/>
  <c r="J187" i="48"/>
  <c r="I187" i="48"/>
  <c r="H187" i="48"/>
  <c r="G187" i="48"/>
  <c r="F187" i="48"/>
  <c r="E187" i="48"/>
  <c r="J178" i="48"/>
  <c r="J176" i="48" s="1"/>
  <c r="I178" i="48"/>
  <c r="H178" i="48"/>
  <c r="G178" i="48"/>
  <c r="F178" i="48"/>
  <c r="E178" i="48"/>
  <c r="J165" i="48"/>
  <c r="J156" i="48" s="1"/>
  <c r="I165" i="48"/>
  <c r="I156" i="48" s="1"/>
  <c r="H165" i="48"/>
  <c r="H156" i="48" s="1"/>
  <c r="G165" i="48"/>
  <c r="G156" i="48" s="1"/>
  <c r="F165" i="48"/>
  <c r="F156" i="48" s="1"/>
  <c r="E165" i="48"/>
  <c r="E156" i="48" s="1"/>
  <c r="J146" i="48"/>
  <c r="I146" i="48"/>
  <c r="H146" i="48"/>
  <c r="G146" i="48"/>
  <c r="F146" i="48"/>
  <c r="I142" i="48"/>
  <c r="J134" i="48"/>
  <c r="I134" i="48"/>
  <c r="H134" i="48"/>
  <c r="G134" i="48"/>
  <c r="J129" i="48"/>
  <c r="I129" i="48"/>
  <c r="H129" i="48"/>
  <c r="G129" i="48"/>
  <c r="F129" i="48"/>
  <c r="E129" i="48"/>
  <c r="E69" i="48"/>
  <c r="G126" i="48"/>
  <c r="G125" i="48" s="1"/>
  <c r="G124" i="48" s="1"/>
  <c r="G123" i="48" s="1"/>
  <c r="H126" i="48"/>
  <c r="E126" i="48"/>
  <c r="E125" i="48" s="1"/>
  <c r="E124" i="48" s="1"/>
  <c r="F126" i="48"/>
  <c r="K127" i="48"/>
  <c r="K128" i="48"/>
  <c r="K130" i="48"/>
  <c r="K131" i="48"/>
  <c r="K132" i="48"/>
  <c r="K129" i="48" s="1"/>
  <c r="K133" i="48"/>
  <c r="K135" i="48"/>
  <c r="K136" i="48"/>
  <c r="K137" i="48"/>
  <c r="K134" i="48" s="1"/>
  <c r="K138" i="48"/>
  <c r="K140" i="48"/>
  <c r="K141" i="48"/>
  <c r="K148" i="48"/>
  <c r="K149" i="48"/>
  <c r="K150" i="48"/>
  <c r="K151" i="48"/>
  <c r="K152" i="48"/>
  <c r="K153" i="48"/>
  <c r="K157" i="48"/>
  <c r="K158" i="48"/>
  <c r="K159" i="48"/>
  <c r="K160" i="48"/>
  <c r="K161" i="48"/>
  <c r="K162" i="48"/>
  <c r="K163" i="48"/>
  <c r="K166" i="48"/>
  <c r="K167" i="48"/>
  <c r="K168" i="48"/>
  <c r="K169" i="48"/>
  <c r="K170" i="48"/>
  <c r="K171" i="48"/>
  <c r="K172" i="48"/>
  <c r="K173" i="48"/>
  <c r="K174" i="48"/>
  <c r="K175" i="48"/>
  <c r="K177" i="48"/>
  <c r="K179" i="48"/>
  <c r="K178" i="48" s="1"/>
  <c r="K180" i="48"/>
  <c r="K181" i="48"/>
  <c r="K182" i="48"/>
  <c r="K183" i="48"/>
  <c r="K184" i="48"/>
  <c r="K185" i="48"/>
  <c r="K186" i="48"/>
  <c r="K188" i="48"/>
  <c r="K189" i="48"/>
  <c r="K190" i="48"/>
  <c r="K191" i="48"/>
  <c r="K192" i="48"/>
  <c r="K193" i="48"/>
  <c r="K194" i="48"/>
  <c r="K197" i="48"/>
  <c r="K198" i="48"/>
  <c r="K196" i="48" s="1"/>
  <c r="K199" i="48"/>
  <c r="K200" i="48"/>
  <c r="K201" i="48"/>
  <c r="K203" i="48"/>
  <c r="K204" i="48"/>
  <c r="K205" i="48"/>
  <c r="K206" i="48"/>
  <c r="K207" i="48"/>
  <c r="K208" i="48"/>
  <c r="K210" i="48"/>
  <c r="K211" i="48"/>
  <c r="K212" i="48"/>
  <c r="K213" i="48"/>
  <c r="K214" i="48"/>
  <c r="K215" i="48"/>
  <c r="K216" i="48"/>
  <c r="K217" i="48"/>
  <c r="K219" i="48"/>
  <c r="K220" i="48"/>
  <c r="K221" i="48"/>
  <c r="K222" i="48"/>
  <c r="K223" i="48"/>
  <c r="F43" i="48"/>
  <c r="F31" i="48"/>
  <c r="D11" i="50"/>
  <c r="F17" i="32"/>
  <c r="E19" i="64" s="1"/>
  <c r="E17" i="48"/>
  <c r="E20" i="48"/>
  <c r="E25" i="48"/>
  <c r="E37" i="48"/>
  <c r="E47" i="48"/>
  <c r="E78" i="48"/>
  <c r="E87" i="48"/>
  <c r="E93" i="48"/>
  <c r="E100" i="48"/>
  <c r="G17" i="48"/>
  <c r="G20" i="48"/>
  <c r="G25" i="48"/>
  <c r="G37" i="48"/>
  <c r="G56" i="48"/>
  <c r="G47" i="48" s="1"/>
  <c r="G69" i="48"/>
  <c r="G78" i="48"/>
  <c r="G87" i="48"/>
  <c r="G93" i="48"/>
  <c r="G100" i="48"/>
  <c r="G109" i="48"/>
  <c r="J98" i="48"/>
  <c r="J103" i="48"/>
  <c r="G30" i="14"/>
  <c r="G18" i="7"/>
  <c r="E19" i="33" s="1"/>
  <c r="J126" i="48"/>
  <c r="J125" i="48" s="1"/>
  <c r="J124" i="48" s="1"/>
  <c r="I126" i="48"/>
  <c r="I17" i="48"/>
  <c r="I20" i="48"/>
  <c r="I25" i="48"/>
  <c r="I37" i="48"/>
  <c r="I56" i="48"/>
  <c r="I47" i="48" s="1"/>
  <c r="I69" i="48"/>
  <c r="I78" i="48"/>
  <c r="I87" i="48"/>
  <c r="I93" i="48"/>
  <c r="I100" i="48"/>
  <c r="I109" i="48"/>
  <c r="B119" i="48"/>
  <c r="B10" i="48"/>
  <c r="C6" i="48"/>
  <c r="D21" i="48"/>
  <c r="D22" i="48"/>
  <c r="E122" i="48"/>
  <c r="E231" i="48" s="1"/>
  <c r="E340" i="48" s="1"/>
  <c r="F122" i="48"/>
  <c r="F231" i="48" s="1"/>
  <c r="F340" i="48" s="1"/>
  <c r="G122" i="48"/>
  <c r="G231" i="48" s="1"/>
  <c r="G340" i="48" s="1"/>
  <c r="H122" i="48"/>
  <c r="H231" i="48"/>
  <c r="H340" i="48" s="1"/>
  <c r="I122" i="48"/>
  <c r="I231" i="48" s="1"/>
  <c r="I340" i="48" s="1"/>
  <c r="J122" i="48"/>
  <c r="J231" i="48" s="1"/>
  <c r="J340" i="48" s="1"/>
  <c r="D130" i="48"/>
  <c r="D131" i="48"/>
  <c r="E19" i="14"/>
  <c r="D22" i="32" s="1"/>
  <c r="B271" i="13"/>
  <c r="C252" i="13"/>
  <c r="C251" i="13"/>
  <c r="H207" i="13"/>
  <c r="H155" i="13"/>
  <c r="C270" i="13"/>
  <c r="C269" i="13"/>
  <c r="C268" i="13"/>
  <c r="C267" i="13"/>
  <c r="C266" i="13"/>
  <c r="C265" i="13"/>
  <c r="C264" i="13"/>
  <c r="C263" i="13"/>
  <c r="C261" i="13"/>
  <c r="C260" i="13"/>
  <c r="C250" i="13"/>
  <c r="C152" i="13"/>
  <c r="C151" i="13"/>
  <c r="H120" i="13"/>
  <c r="H118" i="13"/>
  <c r="H117" i="13"/>
  <c r="H116" i="13"/>
  <c r="H115" i="13"/>
  <c r="H114" i="13"/>
  <c r="H113" i="13"/>
  <c r="H110" i="13"/>
  <c r="H109" i="13"/>
  <c r="H108" i="13"/>
  <c r="H107" i="13"/>
  <c r="H105" i="13"/>
  <c r="H104" i="13"/>
  <c r="H103" i="13"/>
  <c r="H102" i="13"/>
  <c r="H101" i="13"/>
  <c r="H100" i="13"/>
  <c r="H99" i="13"/>
  <c r="H98" i="13"/>
  <c r="H96" i="13"/>
  <c r="H95" i="13"/>
  <c r="H94" i="13"/>
  <c r="H93" i="13"/>
  <c r="H92" i="13"/>
  <c r="H91" i="13"/>
  <c r="H89" i="13"/>
  <c r="H88" i="13"/>
  <c r="H87" i="13"/>
  <c r="H86" i="13"/>
  <c r="H85" i="13"/>
  <c r="H111" i="13"/>
  <c r="H82" i="13"/>
  <c r="H81" i="13"/>
  <c r="H80" i="13"/>
  <c r="H79" i="13"/>
  <c r="H78" i="13"/>
  <c r="H77" i="13"/>
  <c r="H76" i="13"/>
  <c r="H74" i="13"/>
  <c r="H73" i="13"/>
  <c r="H72" i="13"/>
  <c r="H71" i="13"/>
  <c r="H70" i="13"/>
  <c r="H69" i="13"/>
  <c r="H68" i="13"/>
  <c r="H67" i="13"/>
  <c r="H65" i="13"/>
  <c r="H63" i="13"/>
  <c r="H62" i="13"/>
  <c r="H61" i="13"/>
  <c r="H60" i="13"/>
  <c r="H59" i="13"/>
  <c r="H58" i="13"/>
  <c r="H57" i="13"/>
  <c r="H56" i="13"/>
  <c r="H55" i="13"/>
  <c r="H54" i="13"/>
  <c r="H52" i="13"/>
  <c r="H51" i="13"/>
  <c r="H50" i="13"/>
  <c r="H49" i="13"/>
  <c r="H48" i="13"/>
  <c r="H47" i="13"/>
  <c r="H46" i="13"/>
  <c r="H42" i="13"/>
  <c r="H41" i="13"/>
  <c r="H40" i="13"/>
  <c r="H39" i="13"/>
  <c r="H38" i="13"/>
  <c r="H37" i="13"/>
  <c r="H36" i="13"/>
  <c r="H29" i="13"/>
  <c r="H28" i="13"/>
  <c r="H27" i="13"/>
  <c r="H26" i="13"/>
  <c r="H25" i="13"/>
  <c r="H24" i="13"/>
  <c r="H22" i="13"/>
  <c r="H21" i="13"/>
  <c r="H20" i="13"/>
  <c r="H19" i="13"/>
  <c r="H17" i="13"/>
  <c r="H16" i="13"/>
  <c r="C20" i="13"/>
  <c r="C19" i="13"/>
  <c r="E30" i="14"/>
  <c r="F30" i="14" s="1"/>
  <c r="G10" i="25"/>
  <c r="I15" i="36"/>
  <c r="D22" i="36"/>
  <c r="D34" i="36" s="1"/>
  <c r="D44" i="36" s="1"/>
  <c r="D51" i="36" s="1"/>
  <c r="I37" i="36"/>
  <c r="I53" i="36"/>
  <c r="C58" i="36"/>
  <c r="G25" i="14"/>
  <c r="H25" i="14"/>
  <c r="G26" i="14"/>
  <c r="H26" i="14"/>
  <c r="H30" i="14"/>
  <c r="H35" i="14" s="1"/>
  <c r="B21" i="32"/>
  <c r="C21" i="32"/>
  <c r="H122" i="13"/>
  <c r="H123" i="13"/>
  <c r="H124" i="13"/>
  <c r="H125" i="13"/>
  <c r="H126" i="13"/>
  <c r="H127" i="13"/>
  <c r="H128" i="13"/>
  <c r="H129" i="13"/>
  <c r="H131" i="13"/>
  <c r="H132" i="13"/>
  <c r="H133" i="13"/>
  <c r="H134" i="13"/>
  <c r="H135" i="13"/>
  <c r="H136" i="13"/>
  <c r="H137" i="13"/>
  <c r="H138" i="13"/>
  <c r="G17" i="32"/>
  <c r="E15" i="33" s="1"/>
  <c r="H167" i="13"/>
  <c r="H163" i="13"/>
  <c r="H229" i="13"/>
  <c r="H216" i="13"/>
  <c r="H215" i="13"/>
  <c r="H222" i="13"/>
  <c r="F107" i="48"/>
  <c r="J96" i="48"/>
  <c r="H198" i="13"/>
  <c r="H177" i="13"/>
  <c r="H150" i="13"/>
  <c r="H238" i="13"/>
  <c r="H196" i="13"/>
  <c r="F23" i="48"/>
  <c r="H185" i="13"/>
  <c r="F39" i="48"/>
  <c r="F49" i="48"/>
  <c r="F99" i="48"/>
  <c r="F114" i="48"/>
  <c r="F73" i="48"/>
  <c r="E109" i="48"/>
  <c r="E86" i="48" s="1"/>
  <c r="H164" i="13"/>
  <c r="J60" i="48"/>
  <c r="J110" i="48"/>
  <c r="F17" i="25"/>
  <c r="H28" i="48"/>
  <c r="H57" i="48"/>
  <c r="J27" i="48"/>
  <c r="H18" i="48"/>
  <c r="H166" i="13"/>
  <c r="F36" i="48"/>
  <c r="F34" i="48" s="1"/>
  <c r="H48" i="48"/>
  <c r="F360" i="48"/>
  <c r="F66" i="48"/>
  <c r="F58" i="48"/>
  <c r="F28" i="48"/>
  <c r="H178" i="13"/>
  <c r="F62" i="48"/>
  <c r="H30" i="48"/>
  <c r="F81" i="48"/>
  <c r="H106" i="48"/>
  <c r="F74" i="48"/>
  <c r="H91" i="48"/>
  <c r="H96" i="48"/>
  <c r="H40" i="48"/>
  <c r="F46" i="48"/>
  <c r="G142" i="48"/>
  <c r="E76" i="36"/>
  <c r="Q78" i="36"/>
  <c r="Q88" i="36"/>
  <c r="Q71" i="36"/>
  <c r="Q86" i="36"/>
  <c r="Q89" i="36"/>
  <c r="Q72" i="36"/>
  <c r="Q75" i="36"/>
  <c r="Q82" i="36"/>
  <c r="E84" i="36"/>
  <c r="I84" i="36"/>
  <c r="I79" i="36" s="1"/>
  <c r="M84" i="36"/>
  <c r="M79" i="36" s="1"/>
  <c r="Q85" i="36"/>
  <c r="M118" i="36"/>
  <c r="E87" i="36"/>
  <c r="I87" i="36"/>
  <c r="M87" i="36"/>
  <c r="J143" i="36"/>
  <c r="M99" i="36"/>
  <c r="K96" i="36"/>
  <c r="K91" i="36" s="1"/>
  <c r="O143" i="36"/>
  <c r="G96" i="36"/>
  <c r="G91" i="36" s="1"/>
  <c r="J115" i="36"/>
  <c r="E118" i="36"/>
  <c r="I99" i="36"/>
  <c r="E115" i="36"/>
  <c r="Q149" i="36"/>
  <c r="K67" i="36"/>
  <c r="K90" i="36" s="1"/>
  <c r="O96" i="36"/>
  <c r="O91" i="36" s="1"/>
  <c r="N115" i="36"/>
  <c r="Q117" i="36"/>
  <c r="M115" i="36"/>
  <c r="F129" i="36"/>
  <c r="G118" i="36"/>
  <c r="Q98" i="36"/>
  <c r="F28" i="36" s="1"/>
  <c r="G28" i="36" s="1"/>
  <c r="G99" i="36"/>
  <c r="K99" i="36"/>
  <c r="O99" i="36"/>
  <c r="I108" i="36"/>
  <c r="O108" i="36"/>
  <c r="H118" i="36"/>
  <c r="K118" i="36"/>
  <c r="L129" i="36"/>
  <c r="J108" i="36"/>
  <c r="M108" i="36"/>
  <c r="K108" i="36"/>
  <c r="Q124" i="36"/>
  <c r="N129" i="36"/>
  <c r="J96" i="36"/>
  <c r="J91" i="36" s="1"/>
  <c r="E99" i="36"/>
  <c r="N108" i="36"/>
  <c r="F115" i="36"/>
  <c r="O129" i="36"/>
  <c r="G143" i="36"/>
  <c r="K143" i="36"/>
  <c r="K68" i="36"/>
  <c r="I115" i="36"/>
  <c r="L118" i="36"/>
  <c r="Q107" i="36"/>
  <c r="G108" i="36"/>
  <c r="K115" i="36"/>
  <c r="O118" i="36"/>
  <c r="I118" i="36"/>
  <c r="H129" i="36"/>
  <c r="F143" i="36"/>
  <c r="G129" i="36"/>
  <c r="Q94" i="36"/>
  <c r="F108" i="36"/>
  <c r="H96" i="36"/>
  <c r="H91" i="36" s="1"/>
  <c r="P96" i="36"/>
  <c r="P91" i="36" s="1"/>
  <c r="H99" i="36"/>
  <c r="P99" i="36"/>
  <c r="Q100" i="36"/>
  <c r="F118" i="36"/>
  <c r="J118" i="36"/>
  <c r="N118" i="36"/>
  <c r="L96" i="36"/>
  <c r="L91" i="36" s="1"/>
  <c r="F99" i="36"/>
  <c r="J99" i="36"/>
  <c r="N99" i="36"/>
  <c r="Q95" i="36"/>
  <c r="F96" i="36"/>
  <c r="N96" i="36"/>
  <c r="N91" i="36" s="1"/>
  <c r="L99" i="36"/>
  <c r="Q97" i="36"/>
  <c r="F27" i="36" s="1"/>
  <c r="G27" i="36" s="1"/>
  <c r="Q101" i="36"/>
  <c r="Q110" i="36"/>
  <c r="H115" i="36"/>
  <c r="L115" i="36"/>
  <c r="P115" i="36"/>
  <c r="H108" i="36"/>
  <c r="L108" i="36"/>
  <c r="P108" i="36"/>
  <c r="Q109" i="36"/>
  <c r="Q113" i="36"/>
  <c r="Q116" i="36"/>
  <c r="Q120" i="36"/>
  <c r="P118" i="36"/>
  <c r="Q119" i="36"/>
  <c r="K129" i="36"/>
  <c r="E129" i="36"/>
  <c r="I129" i="36"/>
  <c r="M129" i="36"/>
  <c r="Q130" i="36"/>
  <c r="Q125" i="36"/>
  <c r="Q128" i="36"/>
  <c r="Q140" i="36"/>
  <c r="E143" i="36"/>
  <c r="I143" i="36"/>
  <c r="M143" i="36"/>
  <c r="Q146" i="36"/>
  <c r="Q131" i="36"/>
  <c r="Q141" i="36"/>
  <c r="Q137" i="36"/>
  <c r="O135" i="36"/>
  <c r="K135" i="36"/>
  <c r="G135" i="36"/>
  <c r="Q134" i="36"/>
  <c r="M135" i="36"/>
  <c r="E135" i="36"/>
  <c r="Q136" i="36"/>
  <c r="J135" i="36"/>
  <c r="L135" i="36"/>
  <c r="N135" i="36"/>
  <c r="P135" i="36"/>
  <c r="P121" i="36" s="1"/>
  <c r="I135" i="36"/>
  <c r="F135" i="36"/>
  <c r="H135" i="36"/>
  <c r="H121" i="36" s="1"/>
  <c r="K202" i="48"/>
  <c r="K114" i="48"/>
  <c r="G68" i="36"/>
  <c r="H44" i="48"/>
  <c r="F26" i="14"/>
  <c r="AV99" i="36"/>
  <c r="AT118" i="36"/>
  <c r="AX99" i="36"/>
  <c r="AW99" i="36"/>
  <c r="AS135" i="36"/>
  <c r="AY143" i="36"/>
  <c r="AQ143" i="36"/>
  <c r="AV135" i="36"/>
  <c r="AV132" i="36" s="1"/>
  <c r="AW73" i="36"/>
  <c r="AV87" i="36"/>
  <c r="AS87" i="36"/>
  <c r="AY87" i="36"/>
  <c r="AY96" i="36"/>
  <c r="AR115" i="36"/>
  <c r="AX138" i="36"/>
  <c r="AX96" i="36"/>
  <c r="AU96" i="36"/>
  <c r="AS96" i="36"/>
  <c r="AO96" i="36"/>
  <c r="AW96" i="36"/>
  <c r="AR96" i="36"/>
  <c r="AW138" i="36"/>
  <c r="AT138" i="36"/>
  <c r="AV138" i="36"/>
  <c r="AS138" i="36"/>
  <c r="AY118" i="36"/>
  <c r="AX122" i="36"/>
  <c r="AU129" i="36"/>
  <c r="AW129" i="36"/>
  <c r="AO138" i="36"/>
  <c r="N67" i="36"/>
  <c r="N90" i="36" s="1"/>
  <c r="AR76" i="36"/>
  <c r="AP138" i="36"/>
  <c r="H180" i="13"/>
  <c r="H50" i="48"/>
  <c r="H27" i="48"/>
  <c r="H157" i="13"/>
  <c r="H32" i="48"/>
  <c r="H162" i="13"/>
  <c r="H42" i="48"/>
  <c r="H172" i="13"/>
  <c r="H110" i="48"/>
  <c r="K110" i="48" s="1"/>
  <c r="H239" i="13"/>
  <c r="H111" i="48"/>
  <c r="H240" i="13"/>
  <c r="F65" i="48"/>
  <c r="K65" i="48" s="1"/>
  <c r="H181" i="13"/>
  <c r="F91" i="36"/>
  <c r="H26" i="48"/>
  <c r="H156" i="13"/>
  <c r="H182" i="13"/>
  <c r="H52" i="48"/>
  <c r="H199" i="13"/>
  <c r="H72" i="48"/>
  <c r="J80" i="48"/>
  <c r="K80" i="48" s="1"/>
  <c r="H209" i="13"/>
  <c r="F83" i="48"/>
  <c r="H218" i="13"/>
  <c r="G360" i="48"/>
  <c r="G341" i="48" s="1"/>
  <c r="F69" i="48"/>
  <c r="H148" i="13"/>
  <c r="H154" i="13"/>
  <c r="H24" i="48"/>
  <c r="J109" i="48"/>
  <c r="J251" i="48"/>
  <c r="K252" i="48"/>
  <c r="F341" i="48"/>
  <c r="I86" i="48"/>
  <c r="E195" i="48"/>
  <c r="H53" i="48"/>
  <c r="J58" i="48"/>
  <c r="K58" i="48" s="1"/>
  <c r="H187" i="13"/>
  <c r="F90" i="48"/>
  <c r="F112" i="48"/>
  <c r="G253" i="13"/>
  <c r="K143" i="48"/>
  <c r="F142" i="48"/>
  <c r="H43" i="48"/>
  <c r="H173" i="13"/>
  <c r="H63" i="48"/>
  <c r="F79" i="48"/>
  <c r="K79" i="48" s="1"/>
  <c r="J85" i="48"/>
  <c r="K85" i="48" s="1"/>
  <c r="H214" i="13"/>
  <c r="H230" i="13"/>
  <c r="F101" i="48"/>
  <c r="K101" i="48" s="1"/>
  <c r="F251" i="48"/>
  <c r="I394" i="48"/>
  <c r="K24" i="48"/>
  <c r="F67" i="36" l="1"/>
  <c r="F90" i="36" s="1"/>
  <c r="F24" i="36"/>
  <c r="G24" i="36" s="1"/>
  <c r="L114" i="36"/>
  <c r="H114" i="36"/>
  <c r="H104" i="36" s="1"/>
  <c r="G153" i="67"/>
  <c r="L130" i="67"/>
  <c r="L46" i="67"/>
  <c r="L96" i="67"/>
  <c r="P30" i="66"/>
  <c r="E53" i="66"/>
  <c r="P14" i="66"/>
  <c r="AU143" i="36"/>
  <c r="J67" i="36"/>
  <c r="J90" i="36" s="1"/>
  <c r="AR138" i="36"/>
  <c r="AW143" i="36"/>
  <c r="AY135" i="36"/>
  <c r="AY132" i="36" s="1"/>
  <c r="AU135" i="36"/>
  <c r="AU132" i="36" s="1"/>
  <c r="AQ87" i="36"/>
  <c r="AV118" i="36"/>
  <c r="AP73" i="36"/>
  <c r="AS143" i="36"/>
  <c r="AW122" i="36"/>
  <c r="AQ76" i="36"/>
  <c r="AP87" i="36"/>
  <c r="AS73" i="36"/>
  <c r="AV108" i="36"/>
  <c r="AV105" i="36" s="1"/>
  <c r="AX108" i="36"/>
  <c r="AX105" i="36" s="1"/>
  <c r="AP118" i="36"/>
  <c r="AX115" i="36"/>
  <c r="G114" i="36"/>
  <c r="G104" i="36" s="1"/>
  <c r="AR118" i="36"/>
  <c r="AR114" i="36" s="1"/>
  <c r="AR111" i="36" s="1"/>
  <c r="AP108" i="36"/>
  <c r="AP105" i="36" s="1"/>
  <c r="AR99" i="36"/>
  <c r="AR91" i="36" s="1"/>
  <c r="AO108" i="36"/>
  <c r="AO105" i="36" s="1"/>
  <c r="AU115" i="36"/>
  <c r="G67" i="36"/>
  <c r="G90" i="36" s="1"/>
  <c r="AR87" i="36"/>
  <c r="AQ135" i="36"/>
  <c r="AQ132" i="36" s="1"/>
  <c r="AU76" i="36"/>
  <c r="AR122" i="36"/>
  <c r="AN118" i="36"/>
  <c r="AO143" i="36"/>
  <c r="N114" i="36"/>
  <c r="N104" i="36" s="1"/>
  <c r="H67" i="36"/>
  <c r="H90" i="36" s="1"/>
  <c r="F14" i="36"/>
  <c r="G14" i="36" s="1"/>
  <c r="AT96" i="36"/>
  <c r="AR108" i="36"/>
  <c r="AR105" i="36" s="1"/>
  <c r="AS76" i="36"/>
  <c r="AS68" i="36" s="1"/>
  <c r="AQ138" i="36"/>
  <c r="AU126" i="36"/>
  <c r="AO122" i="36"/>
  <c r="AY108" i="36"/>
  <c r="AY105" i="36" s="1"/>
  <c r="AT115" i="36"/>
  <c r="AT114" i="36" s="1"/>
  <c r="AT111" i="36" s="1"/>
  <c r="AU122" i="36"/>
  <c r="AQ96" i="36"/>
  <c r="AT135" i="36"/>
  <c r="AT132" i="36" s="1"/>
  <c r="F15" i="36"/>
  <c r="G15" i="36" s="1"/>
  <c r="Q84" i="36"/>
  <c r="AZ71" i="36"/>
  <c r="N173" i="65"/>
  <c r="F173" i="65"/>
  <c r="AG416" i="65"/>
  <c r="V418" i="65"/>
  <c r="Z418" i="65"/>
  <c r="AD418" i="65"/>
  <c r="U419" i="65"/>
  <c r="Y419" i="65"/>
  <c r="AC419" i="65"/>
  <c r="M420" i="65"/>
  <c r="AG439" i="65"/>
  <c r="V441" i="65"/>
  <c r="Z441" i="65"/>
  <c r="AD441" i="65"/>
  <c r="U442" i="65"/>
  <c r="Y442" i="65"/>
  <c r="AC442" i="65"/>
  <c r="E443" i="65"/>
  <c r="I443" i="65"/>
  <c r="M443" i="65"/>
  <c r="W444" i="65"/>
  <c r="AA444" i="65"/>
  <c r="AE444" i="65"/>
  <c r="V445" i="65"/>
  <c r="AD445" i="65"/>
  <c r="E462" i="65"/>
  <c r="I462" i="65"/>
  <c r="M462" i="65"/>
  <c r="F465" i="65"/>
  <c r="J465" i="65"/>
  <c r="N465" i="65"/>
  <c r="Q466" i="65"/>
  <c r="J173" i="65"/>
  <c r="AG440" i="65"/>
  <c r="W441" i="65"/>
  <c r="AA441" i="65"/>
  <c r="AE441" i="65"/>
  <c r="V442" i="65"/>
  <c r="Z442" i="65"/>
  <c r="AD442" i="65"/>
  <c r="F443" i="65"/>
  <c r="J443" i="65"/>
  <c r="N443" i="65"/>
  <c r="G52" i="65"/>
  <c r="Q481" i="65"/>
  <c r="X481" i="65"/>
  <c r="AB481" i="65"/>
  <c r="AF481" i="65"/>
  <c r="H482" i="65"/>
  <c r="L482" i="65"/>
  <c r="P482" i="65"/>
  <c r="U484" i="65"/>
  <c r="Y484" i="65"/>
  <c r="AC484" i="65"/>
  <c r="E485" i="65"/>
  <c r="I485" i="65"/>
  <c r="M485" i="65"/>
  <c r="U493" i="65"/>
  <c r="Y493" i="65"/>
  <c r="AC493" i="65"/>
  <c r="AG494" i="65"/>
  <c r="V496" i="65"/>
  <c r="Z496" i="65"/>
  <c r="AD496" i="65"/>
  <c r="G173" i="65"/>
  <c r="H173" i="65"/>
  <c r="P173" i="65"/>
  <c r="K317" i="65"/>
  <c r="W412" i="65"/>
  <c r="AA412" i="65"/>
  <c r="AE412" i="65"/>
  <c r="V413" i="65"/>
  <c r="Z413" i="65"/>
  <c r="AD413" i="65"/>
  <c r="M75" i="65"/>
  <c r="Q477" i="65"/>
  <c r="X477" i="65"/>
  <c r="AB477" i="65"/>
  <c r="AF477" i="65"/>
  <c r="W478" i="65"/>
  <c r="AA478" i="65"/>
  <c r="AE478" i="65"/>
  <c r="L173" i="65"/>
  <c r="O219" i="65"/>
  <c r="O216" i="65" s="1"/>
  <c r="G317" i="65"/>
  <c r="O317" i="65"/>
  <c r="Q483" i="65"/>
  <c r="X483" i="65"/>
  <c r="AB483" i="65"/>
  <c r="AF483" i="65"/>
  <c r="W484" i="65"/>
  <c r="AA484" i="65"/>
  <c r="AE484" i="65"/>
  <c r="AG492" i="65"/>
  <c r="Q496" i="65"/>
  <c r="X496" i="65"/>
  <c r="AB496" i="65"/>
  <c r="AF496" i="65"/>
  <c r="J161" i="65"/>
  <c r="E75" i="65"/>
  <c r="W464" i="65"/>
  <c r="AA464" i="65"/>
  <c r="AE464" i="65"/>
  <c r="G465" i="65"/>
  <c r="K465" i="65"/>
  <c r="O465" i="65"/>
  <c r="E184" i="65"/>
  <c r="I184" i="65"/>
  <c r="M184" i="65"/>
  <c r="F219" i="65"/>
  <c r="F216" i="65" s="1"/>
  <c r="F209" i="65" s="1"/>
  <c r="J219" i="65"/>
  <c r="J216" i="65" s="1"/>
  <c r="J209" i="65" s="1"/>
  <c r="J208" i="65" s="1"/>
  <c r="J305" i="65"/>
  <c r="U424" i="65"/>
  <c r="Y424" i="65"/>
  <c r="AC424" i="65"/>
  <c r="U429" i="65"/>
  <c r="Y429" i="65"/>
  <c r="AC429" i="65"/>
  <c r="Q430" i="65"/>
  <c r="X430" i="65"/>
  <c r="AB430" i="65"/>
  <c r="AF430" i="65"/>
  <c r="H431" i="65"/>
  <c r="L431" i="65"/>
  <c r="P431" i="65"/>
  <c r="W435" i="65"/>
  <c r="AA435" i="65"/>
  <c r="AE435" i="65"/>
  <c r="V436" i="65"/>
  <c r="Z436" i="65"/>
  <c r="AD436" i="65"/>
  <c r="L116" i="65"/>
  <c r="L479" i="65" s="1"/>
  <c r="O209" i="65"/>
  <c r="Q409" i="65"/>
  <c r="X409" i="65"/>
  <c r="AF409" i="65"/>
  <c r="W410" i="65"/>
  <c r="AA410" i="65"/>
  <c r="AE410" i="65"/>
  <c r="G411" i="65"/>
  <c r="K411" i="65"/>
  <c r="O411" i="65"/>
  <c r="U412" i="65"/>
  <c r="Y412" i="65"/>
  <c r="AC412" i="65"/>
  <c r="Q413" i="65"/>
  <c r="X413" i="65"/>
  <c r="AB413" i="65"/>
  <c r="AF413" i="65"/>
  <c r="K52" i="65"/>
  <c r="O52" i="65"/>
  <c r="V478" i="65"/>
  <c r="Z478" i="65"/>
  <c r="AD478" i="65"/>
  <c r="G184" i="65"/>
  <c r="G172" i="65" s="1"/>
  <c r="K184" i="65"/>
  <c r="O184" i="65"/>
  <c r="P184" i="65"/>
  <c r="W421" i="65"/>
  <c r="AA421" i="65"/>
  <c r="AE421" i="65"/>
  <c r="V422" i="65"/>
  <c r="Z422" i="65"/>
  <c r="AD422" i="65"/>
  <c r="F423" i="65"/>
  <c r="J423" i="65"/>
  <c r="Q424" i="65"/>
  <c r="AB424" i="65"/>
  <c r="AF424" i="65"/>
  <c r="W425" i="65"/>
  <c r="AA425" i="65"/>
  <c r="AE425" i="65"/>
  <c r="P63" i="65"/>
  <c r="H340" i="65"/>
  <c r="H337" i="65" s="1"/>
  <c r="H330" i="65" s="1"/>
  <c r="L340" i="65"/>
  <c r="L337" i="65" s="1"/>
  <c r="L330" i="65" s="1"/>
  <c r="P340" i="65"/>
  <c r="P337" i="65" s="1"/>
  <c r="V412" i="65"/>
  <c r="AD412" i="65"/>
  <c r="U413" i="65"/>
  <c r="AC413" i="65"/>
  <c r="U448" i="65"/>
  <c r="Y448" i="65"/>
  <c r="AC448" i="65"/>
  <c r="AG449" i="65"/>
  <c r="AC406" i="65"/>
  <c r="Q407" i="65"/>
  <c r="X407" i="65"/>
  <c r="AB407" i="65"/>
  <c r="AF407" i="65"/>
  <c r="V409" i="65"/>
  <c r="Z409" i="65"/>
  <c r="AD409" i="65"/>
  <c r="U410" i="65"/>
  <c r="Y410" i="65"/>
  <c r="AC410" i="65"/>
  <c r="E411" i="65"/>
  <c r="I411" i="65"/>
  <c r="M411" i="65"/>
  <c r="W432" i="65"/>
  <c r="AE432" i="65"/>
  <c r="V433" i="65"/>
  <c r="F63" i="65"/>
  <c r="F51" i="65" s="1"/>
  <c r="I75" i="65"/>
  <c r="K452" i="65"/>
  <c r="O452" i="65"/>
  <c r="U463" i="65"/>
  <c r="AC463" i="65"/>
  <c r="Q464" i="65"/>
  <c r="X464" i="65"/>
  <c r="AB464" i="65"/>
  <c r="AF464" i="65"/>
  <c r="H465" i="65"/>
  <c r="L465" i="65"/>
  <c r="V466" i="65"/>
  <c r="Z466" i="65"/>
  <c r="AD466" i="65"/>
  <c r="U467" i="65"/>
  <c r="Y467" i="65"/>
  <c r="AC467" i="65"/>
  <c r="E469" i="65"/>
  <c r="I469" i="65"/>
  <c r="M469" i="65"/>
  <c r="H116" i="65"/>
  <c r="H479" i="65" s="1"/>
  <c r="AG486" i="65"/>
  <c r="W487" i="65"/>
  <c r="AA487" i="65"/>
  <c r="AE487" i="65"/>
  <c r="V488" i="65"/>
  <c r="Z488" i="65"/>
  <c r="AD488" i="65"/>
  <c r="F490" i="65"/>
  <c r="J490" i="65"/>
  <c r="N490" i="65"/>
  <c r="N196" i="65"/>
  <c r="N219" i="65"/>
  <c r="N216" i="65" s="1"/>
  <c r="N209" i="65" s="1"/>
  <c r="AG404" i="65"/>
  <c r="V406" i="65"/>
  <c r="Z406" i="65"/>
  <c r="AD406" i="65"/>
  <c r="U407" i="65"/>
  <c r="Y407" i="65"/>
  <c r="AC407" i="65"/>
  <c r="E408" i="65"/>
  <c r="I408" i="65"/>
  <c r="M408" i="65"/>
  <c r="W409" i="65"/>
  <c r="AA409" i="65"/>
  <c r="AE409" i="65"/>
  <c r="V410" i="65"/>
  <c r="Z410" i="65"/>
  <c r="AD410" i="65"/>
  <c r="X424" i="65"/>
  <c r="AG427" i="65"/>
  <c r="V429" i="65"/>
  <c r="Z429" i="65"/>
  <c r="AD429" i="65"/>
  <c r="U430" i="65"/>
  <c r="Y430" i="65"/>
  <c r="AC430" i="65"/>
  <c r="E431" i="65"/>
  <c r="I431" i="65"/>
  <c r="M431" i="65"/>
  <c r="Q425" i="65"/>
  <c r="X425" i="65"/>
  <c r="AG428" i="65"/>
  <c r="W429" i="65"/>
  <c r="AA429" i="65"/>
  <c r="AE429" i="65"/>
  <c r="V430" i="65"/>
  <c r="Z430" i="65"/>
  <c r="AD430" i="65"/>
  <c r="F431" i="65"/>
  <c r="J431" i="65"/>
  <c r="Q432" i="65"/>
  <c r="X432" i="65"/>
  <c r="AB432" i="65"/>
  <c r="AF432" i="65"/>
  <c r="W433" i="65"/>
  <c r="AA433" i="65"/>
  <c r="AE433" i="65"/>
  <c r="G434" i="65"/>
  <c r="K434" i="65"/>
  <c r="O434" i="65"/>
  <c r="Q444" i="65"/>
  <c r="W445" i="65"/>
  <c r="AA445" i="65"/>
  <c r="AE445" i="65"/>
  <c r="G446" i="65"/>
  <c r="K446" i="65"/>
  <c r="O446" i="65"/>
  <c r="Q447" i="65"/>
  <c r="X447" i="65"/>
  <c r="H455" i="65"/>
  <c r="L455" i="65"/>
  <c r="P116" i="65"/>
  <c r="P479" i="65" s="1"/>
  <c r="F161" i="65"/>
  <c r="N161" i="65"/>
  <c r="I226" i="65"/>
  <c r="M226" i="65"/>
  <c r="N282" i="65"/>
  <c r="G294" i="65"/>
  <c r="G415" i="65" s="1"/>
  <c r="K294" i="65"/>
  <c r="O294" i="65"/>
  <c r="U435" i="65"/>
  <c r="Y435" i="65"/>
  <c r="AC435" i="65"/>
  <c r="Q436" i="65"/>
  <c r="X436" i="65"/>
  <c r="AB436" i="65"/>
  <c r="AF436" i="65"/>
  <c r="U441" i="65"/>
  <c r="Y441" i="65"/>
  <c r="AC441" i="65"/>
  <c r="Q442" i="65"/>
  <c r="X442" i="65"/>
  <c r="AB442" i="65"/>
  <c r="AF442" i="65"/>
  <c r="H443" i="65"/>
  <c r="L443" i="65"/>
  <c r="P443" i="65"/>
  <c r="Q448" i="65"/>
  <c r="X448" i="65"/>
  <c r="AB448" i="65"/>
  <c r="AF448" i="65"/>
  <c r="V472" i="65"/>
  <c r="Z472" i="65"/>
  <c r="AD472" i="65"/>
  <c r="N423" i="65"/>
  <c r="V432" i="65"/>
  <c r="AD432" i="65"/>
  <c r="U433" i="65"/>
  <c r="Y433" i="65"/>
  <c r="AC433" i="65"/>
  <c r="E434" i="65"/>
  <c r="I434" i="65"/>
  <c r="M434" i="65"/>
  <c r="V454" i="65"/>
  <c r="Z454" i="65"/>
  <c r="AD454" i="65"/>
  <c r="U475" i="65"/>
  <c r="Y475" i="65"/>
  <c r="AC475" i="65"/>
  <c r="E476" i="65"/>
  <c r="I476" i="65"/>
  <c r="M476" i="65"/>
  <c r="H485" i="65"/>
  <c r="L485" i="65"/>
  <c r="P485" i="65"/>
  <c r="Q487" i="65"/>
  <c r="AB487" i="65"/>
  <c r="W488" i="65"/>
  <c r="AA488" i="65"/>
  <c r="AE488" i="65"/>
  <c r="G490" i="65"/>
  <c r="O490" i="65"/>
  <c r="H184" i="65"/>
  <c r="L184" i="65"/>
  <c r="G219" i="65"/>
  <c r="G216" i="65" s="1"/>
  <c r="G209" i="65" s="1"/>
  <c r="K219" i="65"/>
  <c r="K216" i="65" s="1"/>
  <c r="K209" i="65" s="1"/>
  <c r="E282" i="65"/>
  <c r="I282" i="65"/>
  <c r="M282" i="65"/>
  <c r="E305" i="65"/>
  <c r="I305" i="65"/>
  <c r="M305" i="65"/>
  <c r="G340" i="65"/>
  <c r="G337" i="65" s="1"/>
  <c r="G330" i="65" s="1"/>
  <c r="K340" i="65"/>
  <c r="K337" i="65" s="1"/>
  <c r="K330" i="65" s="1"/>
  <c r="O340" i="65"/>
  <c r="O337" i="65" s="1"/>
  <c r="O330" i="65" s="1"/>
  <c r="U432" i="65"/>
  <c r="Y432" i="65"/>
  <c r="AC432" i="65"/>
  <c r="Q433" i="65"/>
  <c r="X433" i="65"/>
  <c r="AB433" i="65"/>
  <c r="AF433" i="65"/>
  <c r="H434" i="65"/>
  <c r="L434" i="65"/>
  <c r="P434" i="65"/>
  <c r="P455" i="65"/>
  <c r="P89" i="65"/>
  <c r="P452" i="65" s="1"/>
  <c r="Y463" i="65"/>
  <c r="K161" i="65"/>
  <c r="AG491" i="65"/>
  <c r="V493" i="65"/>
  <c r="Z493" i="65"/>
  <c r="AD493" i="65"/>
  <c r="V421" i="65"/>
  <c r="AD421" i="65"/>
  <c r="U422" i="65"/>
  <c r="Y422" i="65"/>
  <c r="AC422" i="65"/>
  <c r="E423" i="65"/>
  <c r="I423" i="65"/>
  <c r="M423" i="65"/>
  <c r="G473" i="65"/>
  <c r="K473" i="65"/>
  <c r="W483" i="65"/>
  <c r="AA483" i="65"/>
  <c r="AE483" i="65"/>
  <c r="V484" i="65"/>
  <c r="Z484" i="65"/>
  <c r="AD484" i="65"/>
  <c r="F485" i="65"/>
  <c r="J485" i="65"/>
  <c r="N485" i="65"/>
  <c r="O173" i="65"/>
  <c r="G196" i="65"/>
  <c r="O196" i="65"/>
  <c r="H305" i="65"/>
  <c r="P465" i="65"/>
  <c r="H476" i="65"/>
  <c r="L476" i="65"/>
  <c r="P476" i="65"/>
  <c r="Q493" i="65"/>
  <c r="X493" i="65"/>
  <c r="AB493" i="65"/>
  <c r="AF493" i="65"/>
  <c r="U496" i="65"/>
  <c r="Y496" i="65"/>
  <c r="AC496" i="65"/>
  <c r="E161" i="65"/>
  <c r="I161" i="65"/>
  <c r="M161" i="65"/>
  <c r="AB447" i="65"/>
  <c r="AF447" i="65"/>
  <c r="W448" i="65"/>
  <c r="AA448" i="65"/>
  <c r="AE448" i="65"/>
  <c r="G452" i="65"/>
  <c r="U456" i="65"/>
  <c r="Y456" i="65"/>
  <c r="AC456" i="65"/>
  <c r="Q457" i="65"/>
  <c r="AB457" i="65"/>
  <c r="J98" i="65"/>
  <c r="J95" i="65" s="1"/>
  <c r="V463" i="65"/>
  <c r="Z463" i="65"/>
  <c r="AD463" i="65"/>
  <c r="U464" i="65"/>
  <c r="Y464" i="65"/>
  <c r="AC464" i="65"/>
  <c r="Q467" i="65"/>
  <c r="X467" i="65"/>
  <c r="AB467" i="65"/>
  <c r="AF467" i="65"/>
  <c r="H469" i="65"/>
  <c r="L469" i="65"/>
  <c r="P469" i="65"/>
  <c r="H110" i="65"/>
  <c r="I173" i="65"/>
  <c r="I172" i="65" s="1"/>
  <c r="J196" i="65"/>
  <c r="J226" i="65"/>
  <c r="E40" i="65"/>
  <c r="AG405" i="65"/>
  <c r="W406" i="65"/>
  <c r="AA406" i="65"/>
  <c r="AE406" i="65"/>
  <c r="V407" i="65"/>
  <c r="Z407" i="65"/>
  <c r="AD407" i="65"/>
  <c r="F408" i="65"/>
  <c r="J408" i="65"/>
  <c r="N408" i="65"/>
  <c r="W424" i="65"/>
  <c r="AA424" i="65"/>
  <c r="AE424" i="65"/>
  <c r="V425" i="65"/>
  <c r="Z425" i="65"/>
  <c r="AD425" i="65"/>
  <c r="H63" i="65"/>
  <c r="H75" i="65"/>
  <c r="P75" i="65"/>
  <c r="Q441" i="65"/>
  <c r="X441" i="65"/>
  <c r="AB441" i="65"/>
  <c r="AF441" i="65"/>
  <c r="W442" i="65"/>
  <c r="AA442" i="65"/>
  <c r="AE442" i="65"/>
  <c r="E110" i="65"/>
  <c r="M110" i="65"/>
  <c r="M473" i="65" s="1"/>
  <c r="K479" i="65"/>
  <c r="G482" i="65"/>
  <c r="K482" i="65"/>
  <c r="O482" i="65"/>
  <c r="AA482" i="65"/>
  <c r="G161" i="65"/>
  <c r="O161" i="65"/>
  <c r="L161" i="65"/>
  <c r="P161" i="65"/>
  <c r="I40" i="65"/>
  <c r="Q406" i="65"/>
  <c r="X406" i="65"/>
  <c r="AB406" i="65"/>
  <c r="AF406" i="65"/>
  <c r="W407" i="65"/>
  <c r="AA407" i="65"/>
  <c r="AE407" i="65"/>
  <c r="G408" i="65"/>
  <c r="K408" i="65"/>
  <c r="O408" i="65"/>
  <c r="Q412" i="65"/>
  <c r="X412" i="65"/>
  <c r="AB412" i="65"/>
  <c r="AF412" i="65"/>
  <c r="W413" i="65"/>
  <c r="AA413" i="65"/>
  <c r="AE413" i="65"/>
  <c r="AG417" i="65"/>
  <c r="V419" i="65"/>
  <c r="Z419" i="65"/>
  <c r="AD419" i="65"/>
  <c r="F420" i="65"/>
  <c r="L63" i="65"/>
  <c r="Q435" i="65"/>
  <c r="X435" i="65"/>
  <c r="AB435" i="65"/>
  <c r="AF435" i="65"/>
  <c r="W436" i="65"/>
  <c r="AA436" i="65"/>
  <c r="AE436" i="65"/>
  <c r="V457" i="65"/>
  <c r="Z457" i="65"/>
  <c r="AD457" i="65"/>
  <c r="U460" i="65"/>
  <c r="Y460" i="65"/>
  <c r="AC460" i="65"/>
  <c r="F98" i="65"/>
  <c r="F95" i="65" s="1"/>
  <c r="F347" i="65"/>
  <c r="J347" i="65"/>
  <c r="N347" i="65"/>
  <c r="F226" i="65"/>
  <c r="M40" i="65"/>
  <c r="M52" i="65"/>
  <c r="Q421" i="65"/>
  <c r="X421" i="65"/>
  <c r="AB421" i="65"/>
  <c r="AF421" i="65"/>
  <c r="W422" i="65"/>
  <c r="AA422" i="65"/>
  <c r="AE422" i="65"/>
  <c r="G423" i="65"/>
  <c r="K423" i="65"/>
  <c r="O423" i="65"/>
  <c r="O63" i="65"/>
  <c r="Q429" i="65"/>
  <c r="X429" i="65"/>
  <c r="AB429" i="65"/>
  <c r="AF429" i="65"/>
  <c r="W430" i="65"/>
  <c r="AA430" i="65"/>
  <c r="AE430" i="65"/>
  <c r="O431" i="65"/>
  <c r="L75" i="65"/>
  <c r="V460" i="65"/>
  <c r="Z460" i="65"/>
  <c r="AD460" i="65"/>
  <c r="AG470" i="65"/>
  <c r="W472" i="65"/>
  <c r="AA472" i="65"/>
  <c r="AE472" i="65"/>
  <c r="I110" i="65"/>
  <c r="I473" i="65" s="1"/>
  <c r="P110" i="65"/>
  <c r="V475" i="65"/>
  <c r="Z475" i="65"/>
  <c r="AD475" i="65"/>
  <c r="G116" i="65"/>
  <c r="G479" i="65" s="1"/>
  <c r="O116" i="65"/>
  <c r="O105" i="65" s="1"/>
  <c r="U481" i="65"/>
  <c r="Y481" i="65"/>
  <c r="AC481" i="65"/>
  <c r="E173" i="65"/>
  <c r="E266" i="65" s="1"/>
  <c r="M173" i="65"/>
  <c r="F184" i="65"/>
  <c r="F172" i="65" s="1"/>
  <c r="J184" i="65"/>
  <c r="J172" i="65" s="1"/>
  <c r="N184" i="65"/>
  <c r="Q213" i="65"/>
  <c r="E219" i="65"/>
  <c r="E216" i="65" s="1"/>
  <c r="I219" i="65"/>
  <c r="I216" i="65" s="1"/>
  <c r="I209" i="65" s="1"/>
  <c r="M219" i="65"/>
  <c r="M216" i="65" s="1"/>
  <c r="M209" i="65" s="1"/>
  <c r="F294" i="65"/>
  <c r="F415" i="65" s="1"/>
  <c r="J294" i="65"/>
  <c r="N294" i="65"/>
  <c r="L305" i="65"/>
  <c r="P305" i="65"/>
  <c r="L317" i="65"/>
  <c r="E196" i="65"/>
  <c r="I196" i="65"/>
  <c r="M196" i="65"/>
  <c r="K196" i="65"/>
  <c r="F305" i="65"/>
  <c r="N305" i="65"/>
  <c r="F317" i="65"/>
  <c r="J317" i="65"/>
  <c r="N317" i="65"/>
  <c r="H347" i="65"/>
  <c r="F393" i="65"/>
  <c r="F196" i="65"/>
  <c r="H196" i="65"/>
  <c r="L196" i="65"/>
  <c r="P196" i="65"/>
  <c r="E272" i="65"/>
  <c r="F282" i="65"/>
  <c r="J282" i="65"/>
  <c r="H282" i="65"/>
  <c r="L282" i="65"/>
  <c r="E340" i="65"/>
  <c r="I340" i="65"/>
  <c r="I337" i="65" s="1"/>
  <c r="I330" i="65" s="1"/>
  <c r="M340" i="65"/>
  <c r="M337" i="65" s="1"/>
  <c r="M330" i="65" s="1"/>
  <c r="E393" i="65"/>
  <c r="U493" i="64"/>
  <c r="Y493" i="64"/>
  <c r="AC493" i="64"/>
  <c r="I75" i="64"/>
  <c r="AQ83" i="64"/>
  <c r="U406" i="64"/>
  <c r="Y406" i="64"/>
  <c r="AC406" i="64"/>
  <c r="Q407" i="64"/>
  <c r="H196" i="64"/>
  <c r="AG404" i="64"/>
  <c r="V406" i="64"/>
  <c r="Z406" i="64"/>
  <c r="U407" i="64"/>
  <c r="Y407" i="64"/>
  <c r="AC407" i="64"/>
  <c r="E408" i="64"/>
  <c r="I408" i="64"/>
  <c r="M408" i="64"/>
  <c r="W409" i="64"/>
  <c r="AA409" i="64"/>
  <c r="AE409" i="64"/>
  <c r="V410" i="64"/>
  <c r="Z410" i="64"/>
  <c r="AD410" i="64"/>
  <c r="F411" i="64"/>
  <c r="J411" i="64"/>
  <c r="N411" i="64"/>
  <c r="AJ166" i="64"/>
  <c r="AN166" i="64"/>
  <c r="AN161" i="64" s="1"/>
  <c r="AR166" i="64"/>
  <c r="AR161" i="64" s="1"/>
  <c r="AK248" i="64"/>
  <c r="AO248" i="64"/>
  <c r="AG416" i="64"/>
  <c r="V418" i="64"/>
  <c r="Z418" i="64"/>
  <c r="AD418" i="64"/>
  <c r="U419" i="64"/>
  <c r="Y419" i="64"/>
  <c r="AC419" i="64"/>
  <c r="E420" i="64"/>
  <c r="I420" i="64"/>
  <c r="M420" i="64"/>
  <c r="AH122" i="64"/>
  <c r="AL127" i="64"/>
  <c r="L161" i="64"/>
  <c r="AO166" i="64"/>
  <c r="F173" i="64"/>
  <c r="J173" i="64"/>
  <c r="N173" i="64"/>
  <c r="F294" i="64"/>
  <c r="AM234" i="64"/>
  <c r="AM231" i="64" s="1"/>
  <c r="H294" i="64"/>
  <c r="H293" i="64" s="1"/>
  <c r="L63" i="64"/>
  <c r="P219" i="64"/>
  <c r="P216" i="64" s="1"/>
  <c r="P209" i="64" s="1"/>
  <c r="I294" i="64"/>
  <c r="M294" i="64"/>
  <c r="P294" i="64"/>
  <c r="P293" i="64" s="1"/>
  <c r="AI83" i="64"/>
  <c r="AM83" i="64"/>
  <c r="AH166" i="64"/>
  <c r="AL166" i="64"/>
  <c r="AP166" i="64"/>
  <c r="AI178" i="64"/>
  <c r="E75" i="64"/>
  <c r="M75" i="64"/>
  <c r="U75" i="64"/>
  <c r="L98" i="64"/>
  <c r="L95" i="64" s="1"/>
  <c r="H98" i="64"/>
  <c r="H95" i="64" s="1"/>
  <c r="V467" i="64"/>
  <c r="Z467" i="64"/>
  <c r="AD467" i="64"/>
  <c r="J469" i="64"/>
  <c r="N469" i="64"/>
  <c r="AG474" i="64"/>
  <c r="X475" i="64"/>
  <c r="AB475" i="64"/>
  <c r="AF475" i="64"/>
  <c r="AI204" i="64"/>
  <c r="H219" i="64"/>
  <c r="H216" i="64" s="1"/>
  <c r="H209" i="64" s="1"/>
  <c r="L219" i="64"/>
  <c r="L216" i="64" s="1"/>
  <c r="L209" i="64" s="1"/>
  <c r="AK220" i="64"/>
  <c r="AO220" i="64"/>
  <c r="AQ92" i="64"/>
  <c r="AQ89" i="64" s="1"/>
  <c r="N161" i="64"/>
  <c r="AG80" i="64"/>
  <c r="AN99" i="64"/>
  <c r="Q477" i="64"/>
  <c r="AQ113" i="64"/>
  <c r="AQ110" i="64" s="1"/>
  <c r="AH127" i="64"/>
  <c r="AG169" i="64"/>
  <c r="AK169" i="64"/>
  <c r="AK192" i="64"/>
  <c r="AL204" i="64"/>
  <c r="AJ220" i="64"/>
  <c r="X412" i="64"/>
  <c r="AF412" i="64"/>
  <c r="AA413" i="64"/>
  <c r="Q418" i="64"/>
  <c r="AB418" i="64"/>
  <c r="W419" i="64"/>
  <c r="AE419" i="64"/>
  <c r="O420" i="64"/>
  <c r="X447" i="64"/>
  <c r="AF447" i="64"/>
  <c r="AA448" i="64"/>
  <c r="AE448" i="64"/>
  <c r="AG405" i="64"/>
  <c r="W406" i="64"/>
  <c r="AA406" i="64"/>
  <c r="AE406" i="64"/>
  <c r="U454" i="64"/>
  <c r="Y454" i="64"/>
  <c r="AC454" i="64"/>
  <c r="I452" i="64"/>
  <c r="O98" i="64"/>
  <c r="O95" i="64" s="1"/>
  <c r="O88" i="64" s="1"/>
  <c r="AG492" i="64"/>
  <c r="W493" i="64"/>
  <c r="AA493" i="64"/>
  <c r="AE493" i="64"/>
  <c r="N226" i="64"/>
  <c r="E282" i="64"/>
  <c r="I282" i="64"/>
  <c r="M282" i="64"/>
  <c r="G317" i="64"/>
  <c r="K317" i="64"/>
  <c r="O317" i="64"/>
  <c r="Q412" i="64"/>
  <c r="AB412" i="64"/>
  <c r="W413" i="64"/>
  <c r="AE413" i="64"/>
  <c r="X418" i="64"/>
  <c r="AF418" i="64"/>
  <c r="AA419" i="64"/>
  <c r="G420" i="64"/>
  <c r="K420" i="64"/>
  <c r="Q447" i="64"/>
  <c r="AB447" i="64"/>
  <c r="W448" i="64"/>
  <c r="V422" i="64"/>
  <c r="Z422" i="64"/>
  <c r="AD422" i="64"/>
  <c r="F423" i="64"/>
  <c r="J423" i="64"/>
  <c r="N423" i="64"/>
  <c r="Q424" i="64"/>
  <c r="X424" i="64"/>
  <c r="AF424" i="64"/>
  <c r="W425" i="64"/>
  <c r="AA425" i="64"/>
  <c r="AE425" i="64"/>
  <c r="V430" i="64"/>
  <c r="Z430" i="64"/>
  <c r="AD430" i="64"/>
  <c r="N431" i="64"/>
  <c r="AN68" i="64"/>
  <c r="W432" i="64"/>
  <c r="AA432" i="64"/>
  <c r="AE432" i="64"/>
  <c r="V433" i="64"/>
  <c r="Z433" i="64"/>
  <c r="AD433" i="64"/>
  <c r="F434" i="64"/>
  <c r="J434" i="64"/>
  <c r="N434" i="64"/>
  <c r="Q435" i="64"/>
  <c r="X435" i="64"/>
  <c r="AB435" i="64"/>
  <c r="AF435" i="64"/>
  <c r="W436" i="64"/>
  <c r="AA436" i="64"/>
  <c r="AE436" i="64"/>
  <c r="AG440" i="64"/>
  <c r="W441" i="64"/>
  <c r="AA441" i="64"/>
  <c r="AE441" i="64"/>
  <c r="V442" i="64"/>
  <c r="Z442" i="64"/>
  <c r="AD442" i="64"/>
  <c r="F443" i="64"/>
  <c r="J443" i="64"/>
  <c r="N443" i="64"/>
  <c r="W444" i="64"/>
  <c r="AA444" i="64"/>
  <c r="AE444" i="64"/>
  <c r="V445" i="64"/>
  <c r="AD445" i="64"/>
  <c r="N446" i="64"/>
  <c r="W456" i="64"/>
  <c r="AE456" i="64"/>
  <c r="V457" i="64"/>
  <c r="Z457" i="64"/>
  <c r="AO113" i="64"/>
  <c r="AO110" i="64" s="1"/>
  <c r="V481" i="64"/>
  <c r="Z481" i="64"/>
  <c r="AD481" i="64"/>
  <c r="F482" i="64"/>
  <c r="N482" i="64"/>
  <c r="Z484" i="64"/>
  <c r="F485" i="64"/>
  <c r="J485" i="64"/>
  <c r="AL122" i="64"/>
  <c r="AM178" i="64"/>
  <c r="AQ178" i="64"/>
  <c r="AH201" i="64"/>
  <c r="AP201" i="64"/>
  <c r="AP213" i="64"/>
  <c r="AP210" i="64" s="1"/>
  <c r="AH223" i="64"/>
  <c r="AP223" i="64"/>
  <c r="V407" i="64"/>
  <c r="Z407" i="64"/>
  <c r="AD407" i="64"/>
  <c r="F408" i="64"/>
  <c r="J408" i="64"/>
  <c r="N408" i="64"/>
  <c r="Q409" i="64"/>
  <c r="X409" i="64"/>
  <c r="AB409" i="64"/>
  <c r="AF409" i="64"/>
  <c r="W410" i="64"/>
  <c r="AA410" i="64"/>
  <c r="AE410" i="64"/>
  <c r="G411" i="64"/>
  <c r="K411" i="64"/>
  <c r="O411" i="64"/>
  <c r="U412" i="64"/>
  <c r="Y412" i="64"/>
  <c r="AC412" i="64"/>
  <c r="Q413" i="64"/>
  <c r="X413" i="64"/>
  <c r="AB413" i="64"/>
  <c r="V444" i="64"/>
  <c r="Z444" i="64"/>
  <c r="AD444" i="64"/>
  <c r="U445" i="64"/>
  <c r="Y445" i="64"/>
  <c r="AC445" i="64"/>
  <c r="E446" i="64"/>
  <c r="I446" i="64"/>
  <c r="M446" i="64"/>
  <c r="AJ102" i="64"/>
  <c r="AN102" i="64"/>
  <c r="AR102" i="64"/>
  <c r="AM102" i="64"/>
  <c r="G469" i="64"/>
  <c r="K469" i="64"/>
  <c r="O469" i="64"/>
  <c r="AG106" i="64"/>
  <c r="AK106" i="64"/>
  <c r="AO106" i="64"/>
  <c r="AO119" i="64"/>
  <c r="W488" i="64"/>
  <c r="AA488" i="64"/>
  <c r="AE488" i="64"/>
  <c r="H173" i="64"/>
  <c r="L173" i="64"/>
  <c r="P173" i="64"/>
  <c r="AH178" i="64"/>
  <c r="AL178" i="64"/>
  <c r="AL173" i="64" s="1"/>
  <c r="AP178" i="64"/>
  <c r="AP173" i="64" s="1"/>
  <c r="E184" i="64"/>
  <c r="I184" i="64"/>
  <c r="M184" i="64"/>
  <c r="U184" i="64"/>
  <c r="F196" i="64"/>
  <c r="J196" i="64"/>
  <c r="N196" i="64"/>
  <c r="AN213" i="64"/>
  <c r="AN210" i="64" s="1"/>
  <c r="AH240" i="64"/>
  <c r="AH237" i="64" s="1"/>
  <c r="I317" i="64"/>
  <c r="M317" i="64"/>
  <c r="F340" i="64"/>
  <c r="F337" i="64" s="1"/>
  <c r="F330" i="64" s="1"/>
  <c r="J340" i="64"/>
  <c r="J337" i="64" s="1"/>
  <c r="J330" i="64" s="1"/>
  <c r="N340" i="64"/>
  <c r="N337" i="64" s="1"/>
  <c r="N330" i="64" s="1"/>
  <c r="AG453" i="64"/>
  <c r="X454" i="64"/>
  <c r="AB454" i="64"/>
  <c r="AF454" i="64"/>
  <c r="AB424" i="64"/>
  <c r="Q421" i="64"/>
  <c r="X421" i="64"/>
  <c r="AB421" i="64"/>
  <c r="AF421" i="64"/>
  <c r="W422" i="64"/>
  <c r="AA422" i="64"/>
  <c r="AE422" i="64"/>
  <c r="G423" i="64"/>
  <c r="K423" i="64"/>
  <c r="O423" i="64"/>
  <c r="G476" i="64"/>
  <c r="G110" i="64"/>
  <c r="G473" i="64" s="1"/>
  <c r="AF413" i="64"/>
  <c r="U421" i="64"/>
  <c r="Y421" i="64"/>
  <c r="AC421" i="64"/>
  <c r="Q422" i="64"/>
  <c r="X422" i="64"/>
  <c r="AB422" i="64"/>
  <c r="AF422" i="64"/>
  <c r="H423" i="64"/>
  <c r="L423" i="64"/>
  <c r="P423" i="64"/>
  <c r="U424" i="64"/>
  <c r="Y424" i="64"/>
  <c r="AC424" i="64"/>
  <c r="Q425" i="64"/>
  <c r="X425" i="64"/>
  <c r="AB425" i="64"/>
  <c r="AF425" i="64"/>
  <c r="Q429" i="64"/>
  <c r="X429" i="64"/>
  <c r="AB429" i="64"/>
  <c r="AF429" i="64"/>
  <c r="W430" i="64"/>
  <c r="AA430" i="64"/>
  <c r="AE430" i="64"/>
  <c r="G431" i="64"/>
  <c r="K431" i="64"/>
  <c r="O431" i="64"/>
  <c r="Q436" i="64"/>
  <c r="AB436" i="64"/>
  <c r="V456" i="64"/>
  <c r="AD456" i="64"/>
  <c r="Y457" i="64"/>
  <c r="AI99" i="64"/>
  <c r="G173" i="64"/>
  <c r="K173" i="64"/>
  <c r="O173" i="64"/>
  <c r="AO204" i="64"/>
  <c r="AP243" i="64"/>
  <c r="O282" i="64"/>
  <c r="V412" i="64"/>
  <c r="Z412" i="64"/>
  <c r="AD412" i="64"/>
  <c r="U413" i="64"/>
  <c r="Y413" i="64"/>
  <c r="AC413" i="64"/>
  <c r="U52" i="64"/>
  <c r="V424" i="64"/>
  <c r="Z424" i="64"/>
  <c r="AD424" i="64"/>
  <c r="U425" i="64"/>
  <c r="Y425" i="64"/>
  <c r="AC425" i="64"/>
  <c r="U429" i="64"/>
  <c r="Y429" i="64"/>
  <c r="AC429" i="64"/>
  <c r="Q430" i="64"/>
  <c r="X430" i="64"/>
  <c r="AB430" i="64"/>
  <c r="AF430" i="64"/>
  <c r="H431" i="64"/>
  <c r="L431" i="64"/>
  <c r="P431" i="64"/>
  <c r="U432" i="64"/>
  <c r="Y432" i="64"/>
  <c r="AC432" i="64"/>
  <c r="Q433" i="64"/>
  <c r="X433" i="64"/>
  <c r="AB433" i="64"/>
  <c r="AF433" i="64"/>
  <c r="H434" i="64"/>
  <c r="L434" i="64"/>
  <c r="P434" i="64"/>
  <c r="V435" i="64"/>
  <c r="Z435" i="64"/>
  <c r="AD435" i="64"/>
  <c r="U436" i="64"/>
  <c r="Y436" i="64"/>
  <c r="AC436" i="64"/>
  <c r="U441" i="64"/>
  <c r="Y441" i="64"/>
  <c r="AC441" i="64"/>
  <c r="Q442" i="64"/>
  <c r="X442" i="64"/>
  <c r="AB442" i="64"/>
  <c r="AF442" i="64"/>
  <c r="H443" i="64"/>
  <c r="L443" i="64"/>
  <c r="P443" i="64"/>
  <c r="U444" i="64"/>
  <c r="Y444" i="64"/>
  <c r="AC444" i="64"/>
  <c r="Q445" i="64"/>
  <c r="X445" i="64"/>
  <c r="AB445" i="64"/>
  <c r="AF445" i="64"/>
  <c r="H446" i="64"/>
  <c r="L446" i="64"/>
  <c r="P446" i="64"/>
  <c r="F116" i="64"/>
  <c r="F479" i="64" s="1"/>
  <c r="AJ119" i="64"/>
  <c r="AJ116" i="64" s="1"/>
  <c r="F161" i="64"/>
  <c r="J161" i="64"/>
  <c r="AI166" i="64"/>
  <c r="AQ166" i="64"/>
  <c r="AK178" i="64"/>
  <c r="AO178" i="64"/>
  <c r="AQ220" i="64"/>
  <c r="K340" i="64"/>
  <c r="K337" i="64" s="1"/>
  <c r="K330" i="64" s="1"/>
  <c r="X407" i="64"/>
  <c r="AB407" i="64"/>
  <c r="AF407" i="64"/>
  <c r="H408" i="64"/>
  <c r="L408" i="64"/>
  <c r="P408" i="64"/>
  <c r="V409" i="64"/>
  <c r="Z409" i="64"/>
  <c r="AD409" i="64"/>
  <c r="U410" i="64"/>
  <c r="Y410" i="64"/>
  <c r="AC410" i="64"/>
  <c r="E411" i="64"/>
  <c r="I411" i="64"/>
  <c r="M411" i="64"/>
  <c r="AG417" i="64"/>
  <c r="W418" i="64"/>
  <c r="AA418" i="64"/>
  <c r="AE418" i="64"/>
  <c r="V419" i="64"/>
  <c r="Z419" i="64"/>
  <c r="AD419" i="64"/>
  <c r="F420" i="64"/>
  <c r="J420" i="64"/>
  <c r="N420" i="64"/>
  <c r="U447" i="64"/>
  <c r="Y447" i="64"/>
  <c r="AC447" i="64"/>
  <c r="Q448" i="64"/>
  <c r="X448" i="64"/>
  <c r="AB448" i="64"/>
  <c r="AF448" i="64"/>
  <c r="AH99" i="64"/>
  <c r="AL99" i="64"/>
  <c r="AP99" i="64"/>
  <c r="U464" i="64"/>
  <c r="Y464" i="64"/>
  <c r="AC464" i="64"/>
  <c r="E465" i="64"/>
  <c r="I465" i="64"/>
  <c r="M465" i="64"/>
  <c r="AE471" i="64"/>
  <c r="V472" i="64"/>
  <c r="Z472" i="64"/>
  <c r="AD472" i="64"/>
  <c r="AA477" i="64"/>
  <c r="AE477" i="64"/>
  <c r="V478" i="64"/>
  <c r="Z478" i="64"/>
  <c r="AD478" i="64"/>
  <c r="V483" i="64"/>
  <c r="Z483" i="64"/>
  <c r="AD483" i="64"/>
  <c r="U484" i="64"/>
  <c r="Y484" i="64"/>
  <c r="AC484" i="64"/>
  <c r="E485" i="64"/>
  <c r="I485" i="64"/>
  <c r="M485" i="64"/>
  <c r="AJ181" i="64"/>
  <c r="X423" i="64" s="1"/>
  <c r="AN181" i="64"/>
  <c r="AR181" i="64"/>
  <c r="AI181" i="64"/>
  <c r="AI173" i="64" s="1"/>
  <c r="AM181" i="64"/>
  <c r="AQ181" i="64"/>
  <c r="AR189" i="64"/>
  <c r="AM189" i="64"/>
  <c r="AJ192" i="64"/>
  <c r="AR192" i="64"/>
  <c r="AM204" i="64"/>
  <c r="AQ204" i="64"/>
  <c r="AL227" i="64"/>
  <c r="AK243" i="64"/>
  <c r="AO243" i="64"/>
  <c r="F40" i="64"/>
  <c r="N63" i="64"/>
  <c r="AH83" i="64"/>
  <c r="AP83" i="64"/>
  <c r="N40" i="64"/>
  <c r="M52" i="64"/>
  <c r="O63" i="64"/>
  <c r="P75" i="64"/>
  <c r="AK80" i="64"/>
  <c r="G184" i="64"/>
  <c r="K184" i="64"/>
  <c r="O184" i="64"/>
  <c r="O426" i="64" s="1"/>
  <c r="AL48" i="64"/>
  <c r="H75" i="64"/>
  <c r="AP80" i="64"/>
  <c r="AE454" i="64"/>
  <c r="Q456" i="64"/>
  <c r="AJ99" i="64"/>
  <c r="AR99" i="64"/>
  <c r="AR98" i="64" s="1"/>
  <c r="AQ106" i="64"/>
  <c r="N116" i="64"/>
  <c r="N479" i="64" s="1"/>
  <c r="AP122" i="64"/>
  <c r="Q493" i="64"/>
  <c r="AB493" i="64"/>
  <c r="AF493" i="64"/>
  <c r="U496" i="64"/>
  <c r="AC496" i="64"/>
  <c r="AK166" i="64"/>
  <c r="P161" i="64"/>
  <c r="AI169" i="64"/>
  <c r="AM169" i="64"/>
  <c r="AQ169" i="64"/>
  <c r="AH169" i="64"/>
  <c r="AL169" i="64"/>
  <c r="AP169" i="64"/>
  <c r="AJ189" i="64"/>
  <c r="AN189" i="64"/>
  <c r="H184" i="64"/>
  <c r="L184" i="64"/>
  <c r="P184" i="64"/>
  <c r="AI192" i="64"/>
  <c r="AM192" i="64"/>
  <c r="AQ192" i="64"/>
  <c r="AL201" i="64"/>
  <c r="AK213" i="64"/>
  <c r="AK210" i="64" s="1"/>
  <c r="AO213" i="64"/>
  <c r="AO210" i="64" s="1"/>
  <c r="E219" i="64"/>
  <c r="E216" i="64" s="1"/>
  <c r="E209" i="64" s="1"/>
  <c r="M219" i="64"/>
  <c r="M216" i="64" s="1"/>
  <c r="M209" i="64" s="1"/>
  <c r="AL223" i="64"/>
  <c r="AH227" i="64"/>
  <c r="AP227" i="64"/>
  <c r="AK240" i="64"/>
  <c r="AK237" i="64" s="1"/>
  <c r="AO240" i="64"/>
  <c r="AO237" i="64" s="1"/>
  <c r="G305" i="64"/>
  <c r="K305" i="64"/>
  <c r="H317" i="64"/>
  <c r="L317" i="64"/>
  <c r="P317" i="64"/>
  <c r="Q472" i="64"/>
  <c r="X472" i="64"/>
  <c r="AB472" i="64"/>
  <c r="AF472" i="64"/>
  <c r="Q169" i="64"/>
  <c r="I196" i="64"/>
  <c r="M196" i="64"/>
  <c r="U196" i="64"/>
  <c r="AI102" i="64"/>
  <c r="AQ102" i="64"/>
  <c r="V471" i="64"/>
  <c r="Z471" i="64"/>
  <c r="AD471" i="64"/>
  <c r="U472" i="64"/>
  <c r="Y472" i="64"/>
  <c r="AC472" i="64"/>
  <c r="AG480" i="64"/>
  <c r="W481" i="64"/>
  <c r="AA481" i="64"/>
  <c r="AE481" i="64"/>
  <c r="U487" i="64"/>
  <c r="Y487" i="64"/>
  <c r="AC487" i="64"/>
  <c r="Q488" i="64"/>
  <c r="H490" i="64"/>
  <c r="L490" i="64"/>
  <c r="P490" i="64"/>
  <c r="AP127" i="64"/>
  <c r="AM166" i="64"/>
  <c r="AJ169" i="64"/>
  <c r="AO192" i="64"/>
  <c r="AM213" i="64"/>
  <c r="AM210" i="64" s="1"/>
  <c r="AH213" i="64"/>
  <c r="AH210" i="64" s="1"/>
  <c r="AI220" i="64"/>
  <c r="AM220" i="64"/>
  <c r="AO223" i="64"/>
  <c r="AK227" i="64"/>
  <c r="AO227" i="64"/>
  <c r="AJ234" i="64"/>
  <c r="AJ231" i="64" s="1"/>
  <c r="AN234" i="64"/>
  <c r="AN231" i="64" s="1"/>
  <c r="AR234" i="64"/>
  <c r="AR231" i="64" s="1"/>
  <c r="AI240" i="64"/>
  <c r="AI237" i="64" s="1"/>
  <c r="AM240" i="64"/>
  <c r="AM237" i="64" s="1"/>
  <c r="AQ240" i="64"/>
  <c r="AQ237" i="64" s="1"/>
  <c r="AI248" i="64"/>
  <c r="AN248" i="64"/>
  <c r="M305" i="64"/>
  <c r="AA456" i="64"/>
  <c r="AM92" i="64"/>
  <c r="AN45" i="64"/>
  <c r="AK48" i="64"/>
  <c r="G52" i="64"/>
  <c r="G63" i="64"/>
  <c r="AI68" i="64"/>
  <c r="AQ68" i="64"/>
  <c r="U63" i="64"/>
  <c r="Q441" i="64"/>
  <c r="X441" i="64"/>
  <c r="AB441" i="64"/>
  <c r="AF441" i="64"/>
  <c r="W442" i="64"/>
  <c r="AA442" i="64"/>
  <c r="AE442" i="64"/>
  <c r="G443" i="64"/>
  <c r="K443" i="64"/>
  <c r="O443" i="64"/>
  <c r="P465" i="64"/>
  <c r="P98" i="64"/>
  <c r="P95" i="64" s="1"/>
  <c r="X493" i="64"/>
  <c r="AJ127" i="64"/>
  <c r="Y496" i="64"/>
  <c r="AK127" i="64"/>
  <c r="F469" i="64"/>
  <c r="W477" i="64"/>
  <c r="AI113" i="64"/>
  <c r="AI110" i="64" s="1"/>
  <c r="Q406" i="64"/>
  <c r="X406" i="64"/>
  <c r="AB406" i="64"/>
  <c r="AF406" i="64"/>
  <c r="W407" i="64"/>
  <c r="AA407" i="64"/>
  <c r="AE407" i="64"/>
  <c r="G408" i="64"/>
  <c r="K408" i="64"/>
  <c r="O408" i="64"/>
  <c r="U418" i="64"/>
  <c r="Y418" i="64"/>
  <c r="AC418" i="64"/>
  <c r="Q419" i="64"/>
  <c r="X419" i="64"/>
  <c r="AB419" i="64"/>
  <c r="AF419" i="64"/>
  <c r="H420" i="64"/>
  <c r="L420" i="64"/>
  <c r="P420" i="64"/>
  <c r="H63" i="64"/>
  <c r="AJ68" i="64"/>
  <c r="AR68" i="64"/>
  <c r="AO80" i="64"/>
  <c r="U98" i="64"/>
  <c r="U95" i="64" s="1"/>
  <c r="U88" i="64" s="1"/>
  <c r="E482" i="64"/>
  <c r="E116" i="64"/>
  <c r="E479" i="64" s="1"/>
  <c r="AO127" i="64"/>
  <c r="AD457" i="64"/>
  <c r="AP92" i="64"/>
  <c r="AP89" i="64" s="1"/>
  <c r="U409" i="64"/>
  <c r="Y409" i="64"/>
  <c r="AC409" i="64"/>
  <c r="Q410" i="64"/>
  <c r="X410" i="64"/>
  <c r="AB410" i="64"/>
  <c r="AF410" i="64"/>
  <c r="H411" i="64"/>
  <c r="L411" i="64"/>
  <c r="P411" i="64"/>
  <c r="AQ52" i="64"/>
  <c r="K63" i="64"/>
  <c r="K426" i="64" s="1"/>
  <c r="P63" i="64"/>
  <c r="AM68" i="64"/>
  <c r="L75" i="64"/>
  <c r="J482" i="64"/>
  <c r="J116" i="64"/>
  <c r="J105" i="64" s="1"/>
  <c r="AG119" i="64"/>
  <c r="AG127" i="64"/>
  <c r="AH234" i="64"/>
  <c r="AH231" i="64" s="1"/>
  <c r="AL234" i="64"/>
  <c r="AL231" i="64" s="1"/>
  <c r="AP234" i="64"/>
  <c r="AP231" i="64" s="1"/>
  <c r="I305" i="64"/>
  <c r="W460" i="64"/>
  <c r="AA460" i="64"/>
  <c r="AE460" i="64"/>
  <c r="W463" i="64"/>
  <c r="AA463" i="64"/>
  <c r="AE463" i="64"/>
  <c r="V464" i="64"/>
  <c r="Z464" i="64"/>
  <c r="AD464" i="64"/>
  <c r="AK102" i="64"/>
  <c r="AO102" i="64"/>
  <c r="K110" i="64"/>
  <c r="K473" i="64" s="1"/>
  <c r="F476" i="64"/>
  <c r="J476" i="64"/>
  <c r="N476" i="64"/>
  <c r="AG113" i="64"/>
  <c r="AG110" i="64" s="1"/>
  <c r="W484" i="64"/>
  <c r="AA484" i="64"/>
  <c r="AE484" i="64"/>
  <c r="G485" i="64"/>
  <c r="K485" i="64"/>
  <c r="O485" i="64"/>
  <c r="H161" i="64"/>
  <c r="Q178" i="64"/>
  <c r="I173" i="64"/>
  <c r="M173" i="64"/>
  <c r="U173" i="64"/>
  <c r="AJ178" i="64"/>
  <c r="AN178" i="64"/>
  <c r="AR178" i="64"/>
  <c r="AI189" i="64"/>
  <c r="AQ189" i="64"/>
  <c r="AQ184" i="64" s="1"/>
  <c r="F219" i="64"/>
  <c r="F216" i="64" s="1"/>
  <c r="F209" i="64" s="1"/>
  <c r="J219" i="64"/>
  <c r="J216" i="64" s="1"/>
  <c r="J209" i="64" s="1"/>
  <c r="N219" i="64"/>
  <c r="N216" i="64" s="1"/>
  <c r="N209" i="64" s="1"/>
  <c r="F272" i="64"/>
  <c r="AJ248" i="64"/>
  <c r="AR248" i="64"/>
  <c r="K347" i="64"/>
  <c r="G455" i="64"/>
  <c r="K455" i="64"/>
  <c r="O455" i="64"/>
  <c r="H462" i="64"/>
  <c r="L462" i="64"/>
  <c r="P462" i="64"/>
  <c r="Q463" i="64"/>
  <c r="X463" i="64"/>
  <c r="AB463" i="64"/>
  <c r="AF463" i="64"/>
  <c r="W464" i="64"/>
  <c r="AA464" i="64"/>
  <c r="AE464" i="64"/>
  <c r="AD477" i="64"/>
  <c r="U478" i="64"/>
  <c r="AC478" i="64"/>
  <c r="U483" i="64"/>
  <c r="Y483" i="64"/>
  <c r="AC483" i="64"/>
  <c r="Q484" i="64"/>
  <c r="X484" i="64"/>
  <c r="AB484" i="64"/>
  <c r="AF484" i="64"/>
  <c r="H485" i="64"/>
  <c r="L485" i="64"/>
  <c r="P485" i="64"/>
  <c r="V487" i="64"/>
  <c r="Z487" i="64"/>
  <c r="AD487" i="64"/>
  <c r="I490" i="64"/>
  <c r="M490" i="64"/>
  <c r="Q201" i="64"/>
  <c r="E196" i="64"/>
  <c r="AJ201" i="64"/>
  <c r="AN201" i="64"/>
  <c r="AR201" i="64"/>
  <c r="AL213" i="64"/>
  <c r="AL210" i="64" s="1"/>
  <c r="AH220" i="64"/>
  <c r="AL220" i="64"/>
  <c r="AP220" i="64"/>
  <c r="I219" i="64"/>
  <c r="I216" i="64" s="1"/>
  <c r="I209" i="64" s="1"/>
  <c r="AJ223" i="64"/>
  <c r="AN223" i="64"/>
  <c r="AR223" i="64"/>
  <c r="AJ227" i="64"/>
  <c r="AN227" i="64"/>
  <c r="AR227" i="64"/>
  <c r="AI227" i="64"/>
  <c r="AQ227" i="64"/>
  <c r="Q496" i="64"/>
  <c r="X496" i="64"/>
  <c r="AS165" i="64"/>
  <c r="Q166" i="64"/>
  <c r="I161" i="64"/>
  <c r="M161" i="64"/>
  <c r="AG181" i="64"/>
  <c r="AK181" i="64"/>
  <c r="AO181" i="64"/>
  <c r="AH189" i="64"/>
  <c r="AL189" i="64"/>
  <c r="AP189" i="64"/>
  <c r="AS191" i="64"/>
  <c r="AJ213" i="64"/>
  <c r="AJ210" i="64" s="1"/>
  <c r="AR213" i="64"/>
  <c r="AR210" i="64" s="1"/>
  <c r="AI213" i="64"/>
  <c r="AI210" i="64" s="1"/>
  <c r="AQ213" i="64"/>
  <c r="AQ210" i="64" s="1"/>
  <c r="AP240" i="64"/>
  <c r="AP237" i="64" s="1"/>
  <c r="AS242" i="64"/>
  <c r="Q243" i="64"/>
  <c r="AI243" i="64"/>
  <c r="AH248" i="64"/>
  <c r="V490" i="64" s="1"/>
  <c r="AL248" i="64"/>
  <c r="AP248" i="64"/>
  <c r="F305" i="64"/>
  <c r="F293" i="64" s="1"/>
  <c r="J305" i="64"/>
  <c r="N305" i="64"/>
  <c r="H388" i="64" s="1"/>
  <c r="G340" i="64"/>
  <c r="G337" i="64" s="1"/>
  <c r="G330" i="64" s="1"/>
  <c r="O340" i="64"/>
  <c r="O337" i="64" s="1"/>
  <c r="E340" i="64"/>
  <c r="E337" i="64" s="1"/>
  <c r="E330" i="64" s="1"/>
  <c r="I340" i="64"/>
  <c r="I337" i="64" s="1"/>
  <c r="I330" i="64" s="1"/>
  <c r="M340" i="64"/>
  <c r="M337" i="64" s="1"/>
  <c r="M330" i="64" s="1"/>
  <c r="K48" i="63"/>
  <c r="F87" i="48"/>
  <c r="K88" i="48"/>
  <c r="K89" i="48"/>
  <c r="H87" i="48"/>
  <c r="R36" i="28"/>
  <c r="E22" i="65" s="1"/>
  <c r="Z445" i="64"/>
  <c r="AL80" i="64"/>
  <c r="H208" i="13"/>
  <c r="H183" i="13"/>
  <c r="AO73" i="36"/>
  <c r="I67" i="36"/>
  <c r="I90" i="36" s="1"/>
  <c r="G33" i="48"/>
  <c r="H170" i="13"/>
  <c r="G36" i="28"/>
  <c r="O81" i="63"/>
  <c r="I40" i="64"/>
  <c r="AG45" i="64"/>
  <c r="AG40" i="64" s="1"/>
  <c r="AO45" i="64"/>
  <c r="I52" i="64"/>
  <c r="N52" i="64"/>
  <c r="U435" i="64"/>
  <c r="AG71" i="64"/>
  <c r="Y435" i="64"/>
  <c r="AK71" i="64"/>
  <c r="AC435" i="64"/>
  <c r="AO71" i="64"/>
  <c r="X436" i="64"/>
  <c r="AJ71" i="64"/>
  <c r="AF436" i="64"/>
  <c r="AR71" i="64"/>
  <c r="AH80" i="64"/>
  <c r="H455" i="64"/>
  <c r="H89" i="64"/>
  <c r="H452" i="64" s="1"/>
  <c r="L455" i="64"/>
  <c r="L89" i="64"/>
  <c r="L452" i="64" s="1"/>
  <c r="P455" i="64"/>
  <c r="P89" i="64"/>
  <c r="P452" i="64" s="1"/>
  <c r="Z456" i="64"/>
  <c r="AL92" i="64"/>
  <c r="U457" i="64"/>
  <c r="AG92" i="64"/>
  <c r="AG89" i="64" s="1"/>
  <c r="AC457" i="64"/>
  <c r="AO92" i="64"/>
  <c r="AO89" i="64" s="1"/>
  <c r="U105" i="64"/>
  <c r="W471" i="64"/>
  <c r="AI106" i="64"/>
  <c r="AA471" i="64"/>
  <c r="AM106" i="64"/>
  <c r="V477" i="64"/>
  <c r="AH113" i="64"/>
  <c r="AH110" i="64" s="1"/>
  <c r="Z477" i="64"/>
  <c r="AL113" i="64"/>
  <c r="Y478" i="64"/>
  <c r="AK113" i="64"/>
  <c r="AK110" i="64" s="1"/>
  <c r="AL119" i="64"/>
  <c r="AL116" i="64" s="1"/>
  <c r="X488" i="64"/>
  <c r="AJ122" i="64"/>
  <c r="AB488" i="64"/>
  <c r="AN122" i="64"/>
  <c r="AF488" i="64"/>
  <c r="AR122" i="64"/>
  <c r="U406" i="65"/>
  <c r="Y406" i="65"/>
  <c r="H408" i="65"/>
  <c r="H40" i="65"/>
  <c r="L408" i="65"/>
  <c r="L40" i="65"/>
  <c r="P408" i="65"/>
  <c r="P40" i="65"/>
  <c r="F411" i="65"/>
  <c r="F40" i="65"/>
  <c r="J411" i="65"/>
  <c r="J40" i="65"/>
  <c r="N411" i="65"/>
  <c r="N40" i="65"/>
  <c r="N403" i="65" s="1"/>
  <c r="G431" i="65"/>
  <c r="G63" i="65"/>
  <c r="K431" i="65"/>
  <c r="K63" i="65"/>
  <c r="AD484" i="64"/>
  <c r="AP119" i="64"/>
  <c r="AP116" i="64" s="1"/>
  <c r="K43" i="48"/>
  <c r="H179" i="13"/>
  <c r="H219" i="13"/>
  <c r="K111" i="48"/>
  <c r="P67" i="36"/>
  <c r="P90" i="36" s="1"/>
  <c r="AV115" i="36"/>
  <c r="AU138" i="36"/>
  <c r="AV96" i="36"/>
  <c r="AV91" i="36" s="1"/>
  <c r="H192" i="13"/>
  <c r="H246" i="13"/>
  <c r="H245" i="13"/>
  <c r="K53" i="48"/>
  <c r="H168" i="13"/>
  <c r="F106" i="48"/>
  <c r="H212" i="13"/>
  <c r="H201" i="13"/>
  <c r="Q96" i="36"/>
  <c r="F57" i="48"/>
  <c r="K57" i="48" s="1"/>
  <c r="Q73" i="36"/>
  <c r="AQ118" i="36"/>
  <c r="AX143" i="36"/>
  <c r="Q76" i="36"/>
  <c r="H204" i="13"/>
  <c r="H190" i="13"/>
  <c r="H224" i="13"/>
  <c r="K54" i="48"/>
  <c r="F46" i="28"/>
  <c r="R46" i="28" s="1"/>
  <c r="E121" i="63"/>
  <c r="J40" i="64"/>
  <c r="AJ45" i="64"/>
  <c r="AR45" i="64"/>
  <c r="AG48" i="64"/>
  <c r="AO48" i="64"/>
  <c r="E52" i="64"/>
  <c r="J52" i="64"/>
  <c r="O52" i="64"/>
  <c r="F431" i="64"/>
  <c r="F63" i="64"/>
  <c r="J431" i="64"/>
  <c r="J63" i="64"/>
  <c r="V432" i="64"/>
  <c r="Z432" i="64"/>
  <c r="AD432" i="64"/>
  <c r="U433" i="64"/>
  <c r="Y433" i="64"/>
  <c r="AC433" i="64"/>
  <c r="E434" i="64"/>
  <c r="I434" i="64"/>
  <c r="M434" i="64"/>
  <c r="K462" i="64"/>
  <c r="K98" i="64"/>
  <c r="K95" i="64" s="1"/>
  <c r="I482" i="64"/>
  <c r="I116" i="64"/>
  <c r="I479" i="64" s="1"/>
  <c r="M482" i="64"/>
  <c r="M116" i="64"/>
  <c r="M479" i="64" s="1"/>
  <c r="AH173" i="64"/>
  <c r="AS180" i="64"/>
  <c r="AG178" i="64"/>
  <c r="E173" i="64"/>
  <c r="AK204" i="64"/>
  <c r="P226" i="64"/>
  <c r="H347" i="64"/>
  <c r="K142" i="48"/>
  <c r="K119" i="63"/>
  <c r="I142" i="64"/>
  <c r="S397" i="64"/>
  <c r="F446" i="64"/>
  <c r="F75" i="64"/>
  <c r="J446" i="64"/>
  <c r="J75" i="64"/>
  <c r="V484" i="64"/>
  <c r="AH119" i="64"/>
  <c r="N485" i="64"/>
  <c r="H171" i="13"/>
  <c r="Q118" i="36"/>
  <c r="F37" i="36" s="1"/>
  <c r="G37" i="36" s="1"/>
  <c r="L67" i="36"/>
  <c r="L90" i="36" s="1"/>
  <c r="H109" i="48"/>
  <c r="H241" i="13"/>
  <c r="AP76" i="36"/>
  <c r="AT129" i="36"/>
  <c r="AT126" i="36" s="1"/>
  <c r="AV122" i="36"/>
  <c r="AY138" i="36"/>
  <c r="AW87" i="36"/>
  <c r="AY76" i="36"/>
  <c r="AW135" i="36"/>
  <c r="AW132" i="36" s="1"/>
  <c r="K36" i="48"/>
  <c r="J121" i="36"/>
  <c r="O114" i="36"/>
  <c r="O104" i="36" s="1"/>
  <c r="O67" i="36"/>
  <c r="O90" i="36" s="1"/>
  <c r="H176" i="48"/>
  <c r="H161" i="13"/>
  <c r="S121" i="63"/>
  <c r="E40" i="64"/>
  <c r="M40" i="64"/>
  <c r="AK45" i="64"/>
  <c r="AH48" i="64"/>
  <c r="AP48" i="64"/>
  <c r="W412" i="64"/>
  <c r="AA412" i="64"/>
  <c r="AE412" i="64"/>
  <c r="V413" i="64"/>
  <c r="Z413" i="64"/>
  <c r="AD413" i="64"/>
  <c r="F52" i="64"/>
  <c r="K52" i="64"/>
  <c r="AN71" i="64"/>
  <c r="N75" i="64"/>
  <c r="Z447" i="64"/>
  <c r="AL83" i="64"/>
  <c r="AK92" i="64"/>
  <c r="AK89" i="64" s="1"/>
  <c r="G98" i="64"/>
  <c r="G95" i="64" s="1"/>
  <c r="G88" i="64" s="1"/>
  <c r="AG102" i="64"/>
  <c r="AB496" i="64"/>
  <c r="AN127" i="64"/>
  <c r="AF496" i="64"/>
  <c r="AR127" i="64"/>
  <c r="E161" i="64"/>
  <c r="AS168" i="64"/>
  <c r="AG166" i="64"/>
  <c r="L347" i="64"/>
  <c r="Q444" i="64"/>
  <c r="X444" i="64"/>
  <c r="AB444" i="64"/>
  <c r="AF444" i="64"/>
  <c r="W445" i="64"/>
  <c r="AA445" i="64"/>
  <c r="AE445" i="64"/>
  <c r="G446" i="64"/>
  <c r="K446" i="64"/>
  <c r="O446" i="64"/>
  <c r="W447" i="64"/>
  <c r="AA447" i="64"/>
  <c r="AE447" i="64"/>
  <c r="V448" i="64"/>
  <c r="Z448" i="64"/>
  <c r="AD448" i="64"/>
  <c r="F452" i="64"/>
  <c r="J452" i="64"/>
  <c r="N452" i="64"/>
  <c r="AL106" i="64"/>
  <c r="AG470" i="64"/>
  <c r="J184" i="64"/>
  <c r="N184" i="64"/>
  <c r="AS202" i="64"/>
  <c r="L196" i="64"/>
  <c r="P196" i="64"/>
  <c r="AH204" i="64"/>
  <c r="AP204" i="64"/>
  <c r="AS215" i="64"/>
  <c r="AM248" i="64"/>
  <c r="AQ248" i="64"/>
  <c r="G282" i="64"/>
  <c r="K282" i="64"/>
  <c r="W435" i="64"/>
  <c r="AA435" i="64"/>
  <c r="AE435" i="64"/>
  <c r="V436" i="64"/>
  <c r="Z436" i="64"/>
  <c r="AD436" i="64"/>
  <c r="AG439" i="64"/>
  <c r="V441" i="64"/>
  <c r="Z441" i="64"/>
  <c r="AD441" i="64"/>
  <c r="U442" i="64"/>
  <c r="Y442" i="64"/>
  <c r="AC442" i="64"/>
  <c r="E443" i="64"/>
  <c r="I443" i="64"/>
  <c r="M443" i="64"/>
  <c r="V454" i="64"/>
  <c r="Z454" i="64"/>
  <c r="AD454" i="64"/>
  <c r="F455" i="64"/>
  <c r="J455" i="64"/>
  <c r="N455" i="64"/>
  <c r="Q466" i="64"/>
  <c r="X466" i="64"/>
  <c r="AB466" i="64"/>
  <c r="AF466" i="64"/>
  <c r="W467" i="64"/>
  <c r="AA467" i="64"/>
  <c r="AE467" i="64"/>
  <c r="AH106" i="64"/>
  <c r="AG486" i="64"/>
  <c r="V488" i="64"/>
  <c r="Z488" i="64"/>
  <c r="AD488" i="64"/>
  <c r="F490" i="64"/>
  <c r="J490" i="64"/>
  <c r="N490" i="64"/>
  <c r="AM161" i="64"/>
  <c r="G161" i="64"/>
  <c r="K161" i="64"/>
  <c r="O161" i="64"/>
  <c r="AS170" i="64"/>
  <c r="AS183" i="64"/>
  <c r="F172" i="64"/>
  <c r="AS193" i="64"/>
  <c r="AN192" i="64"/>
  <c r="G196" i="64"/>
  <c r="K196" i="64"/>
  <c r="O196" i="64"/>
  <c r="AS203" i="64"/>
  <c r="AK201" i="64"/>
  <c r="AO201" i="64"/>
  <c r="AJ204" i="64"/>
  <c r="AN204" i="64"/>
  <c r="AR204" i="64"/>
  <c r="U219" i="64"/>
  <c r="U216" i="64" s="1"/>
  <c r="U209" i="64" s="1"/>
  <c r="G219" i="64"/>
  <c r="G216" i="64" s="1"/>
  <c r="G209" i="64" s="1"/>
  <c r="K219" i="64"/>
  <c r="K216" i="64" s="1"/>
  <c r="K209" i="64" s="1"/>
  <c r="O219" i="64"/>
  <c r="O216" i="64" s="1"/>
  <c r="Q313" i="64"/>
  <c r="AG427" i="64"/>
  <c r="V429" i="64"/>
  <c r="Z429" i="64"/>
  <c r="AD429" i="64"/>
  <c r="U430" i="64"/>
  <c r="Y430" i="64"/>
  <c r="AC430" i="64"/>
  <c r="E431" i="64"/>
  <c r="I431" i="64"/>
  <c r="M431" i="64"/>
  <c r="AI92" i="64"/>
  <c r="AI89" i="64" s="1"/>
  <c r="Q457" i="64"/>
  <c r="X457" i="64"/>
  <c r="AB457" i="64"/>
  <c r="AF457" i="64"/>
  <c r="AG459" i="64"/>
  <c r="X460" i="64"/>
  <c r="AB460" i="64"/>
  <c r="AF460" i="64"/>
  <c r="U466" i="64"/>
  <c r="Y466" i="64"/>
  <c r="AC466" i="64"/>
  <c r="Q467" i="64"/>
  <c r="X467" i="64"/>
  <c r="AB467" i="64"/>
  <c r="AF467" i="64"/>
  <c r="AM113" i="64"/>
  <c r="AM110" i="64" s="1"/>
  <c r="Q478" i="64"/>
  <c r="X478" i="64"/>
  <c r="AB478" i="64"/>
  <c r="AF478" i="64"/>
  <c r="Q481" i="64"/>
  <c r="AG491" i="64"/>
  <c r="V493" i="64"/>
  <c r="Z493" i="64"/>
  <c r="AD493" i="64"/>
  <c r="AG495" i="64"/>
  <c r="W496" i="64"/>
  <c r="AA496" i="64"/>
  <c r="AE496" i="64"/>
  <c r="AS171" i="64"/>
  <c r="AO169" i="64"/>
  <c r="AS176" i="64"/>
  <c r="AS187" i="64"/>
  <c r="AK189" i="64"/>
  <c r="AK184" i="64" s="1"/>
  <c r="AO189" i="64"/>
  <c r="AH192" i="64"/>
  <c r="AL192" i="64"/>
  <c r="AP192" i="64"/>
  <c r="AS199" i="64"/>
  <c r="AI201" i="64"/>
  <c r="AM201" i="64"/>
  <c r="AQ201" i="64"/>
  <c r="AS205" i="64"/>
  <c r="AS212" i="64"/>
  <c r="AS221" i="64"/>
  <c r="AN220" i="64"/>
  <c r="AR220" i="64"/>
  <c r="H226" i="64"/>
  <c r="L226" i="64"/>
  <c r="AM227" i="64"/>
  <c r="G226" i="64"/>
  <c r="K226" i="64"/>
  <c r="O226" i="64"/>
  <c r="AJ243" i="64"/>
  <c r="AN243" i="64"/>
  <c r="AR243" i="64"/>
  <c r="H282" i="64"/>
  <c r="L282" i="64"/>
  <c r="P282" i="64"/>
  <c r="J294" i="64"/>
  <c r="N294" i="64"/>
  <c r="E305" i="64"/>
  <c r="W418" i="65"/>
  <c r="AA418" i="65"/>
  <c r="AE418" i="65"/>
  <c r="J420" i="65"/>
  <c r="J52" i="65"/>
  <c r="J415" i="65" s="1"/>
  <c r="N420" i="65"/>
  <c r="N52" i="65"/>
  <c r="N415" i="65" s="1"/>
  <c r="AS225" i="64"/>
  <c r="AK223" i="64"/>
  <c r="AI234" i="64"/>
  <c r="AI231" i="64" s="1"/>
  <c r="AQ234" i="64"/>
  <c r="AQ231" i="64" s="1"/>
  <c r="AL240" i="64"/>
  <c r="AL237" i="64" s="1"/>
  <c r="E272" i="64"/>
  <c r="Q290" i="64"/>
  <c r="G294" i="64"/>
  <c r="K294" i="64"/>
  <c r="O294" i="64"/>
  <c r="O293" i="64" s="1"/>
  <c r="L294" i="64"/>
  <c r="L293" i="64" s="1"/>
  <c r="Q310" i="64"/>
  <c r="Q334" i="64"/>
  <c r="H340" i="64"/>
  <c r="H337" i="64" s="1"/>
  <c r="H330" i="64" s="1"/>
  <c r="L340" i="64"/>
  <c r="L337" i="64" s="1"/>
  <c r="L330" i="64" s="1"/>
  <c r="P340" i="64"/>
  <c r="P337" i="64" s="1"/>
  <c r="P330" i="64" s="1"/>
  <c r="Q348" i="64"/>
  <c r="E393" i="64"/>
  <c r="G393" i="64"/>
  <c r="AB409" i="65"/>
  <c r="J63" i="65"/>
  <c r="Z432" i="65"/>
  <c r="Z445" i="65"/>
  <c r="F446" i="65"/>
  <c r="F75" i="65"/>
  <c r="J446" i="65"/>
  <c r="J75" i="65"/>
  <c r="N446" i="65"/>
  <c r="N75" i="65"/>
  <c r="AI223" i="64"/>
  <c r="AM223" i="64"/>
  <c r="AQ223" i="64"/>
  <c r="AS230" i="64"/>
  <c r="F226" i="64"/>
  <c r="AG231" i="64"/>
  <c r="AG226" i="64" s="1"/>
  <c r="AG208" i="64" s="1"/>
  <c r="AK234" i="64"/>
  <c r="AK231" i="64" s="1"/>
  <c r="AO234" i="64"/>
  <c r="AJ240" i="64"/>
  <c r="AJ237" i="64" s="1"/>
  <c r="AN240" i="64"/>
  <c r="AN237" i="64" s="1"/>
  <c r="AR240" i="64"/>
  <c r="AR237" i="64" s="1"/>
  <c r="AM243" i="64"/>
  <c r="AQ243" i="64"/>
  <c r="AH243" i="64"/>
  <c r="AL243" i="64"/>
  <c r="H272" i="64"/>
  <c r="AS251" i="64"/>
  <c r="F282" i="64"/>
  <c r="J282" i="64"/>
  <c r="N282" i="64"/>
  <c r="Q302" i="64"/>
  <c r="F317" i="64"/>
  <c r="E389" i="64" s="1"/>
  <c r="J317" i="64"/>
  <c r="N317" i="64"/>
  <c r="Q325" i="64"/>
  <c r="F393" i="64"/>
  <c r="Z412" i="65"/>
  <c r="Y413" i="65"/>
  <c r="U421" i="65"/>
  <c r="Y421" i="65"/>
  <c r="AC421" i="65"/>
  <c r="Q422" i="65"/>
  <c r="X422" i="65"/>
  <c r="AB422" i="65"/>
  <c r="AF422" i="65"/>
  <c r="H423" i="65"/>
  <c r="L423" i="65"/>
  <c r="P423" i="65"/>
  <c r="AB425" i="65"/>
  <c r="AF425" i="65"/>
  <c r="AA432" i="65"/>
  <c r="G443" i="65"/>
  <c r="G75" i="65"/>
  <c r="K443" i="65"/>
  <c r="K75" i="65"/>
  <c r="O443" i="65"/>
  <c r="O75" i="65"/>
  <c r="X471" i="65"/>
  <c r="AB471" i="65"/>
  <c r="AF471" i="65"/>
  <c r="W493" i="65"/>
  <c r="AA493" i="65"/>
  <c r="AE493" i="65"/>
  <c r="H161" i="65"/>
  <c r="P347" i="64"/>
  <c r="I347" i="64"/>
  <c r="M347" i="64"/>
  <c r="E420" i="65"/>
  <c r="E52" i="65"/>
  <c r="I420" i="65"/>
  <c r="I52" i="65"/>
  <c r="Z421" i="65"/>
  <c r="V424" i="65"/>
  <c r="N431" i="65"/>
  <c r="N63" i="65"/>
  <c r="X487" i="65"/>
  <c r="AF487" i="65"/>
  <c r="Z433" i="65"/>
  <c r="AD433" i="65"/>
  <c r="F434" i="65"/>
  <c r="J434" i="65"/>
  <c r="N434" i="65"/>
  <c r="V435" i="65"/>
  <c r="Z435" i="65"/>
  <c r="AD435" i="65"/>
  <c r="U436" i="65"/>
  <c r="Y436" i="65"/>
  <c r="AC436" i="65"/>
  <c r="W447" i="65"/>
  <c r="AA447" i="65"/>
  <c r="AE447" i="65"/>
  <c r="V448" i="65"/>
  <c r="Z448" i="65"/>
  <c r="AD448" i="65"/>
  <c r="U471" i="65"/>
  <c r="Y471" i="65"/>
  <c r="AC471" i="65"/>
  <c r="Q472" i="65"/>
  <c r="X472" i="65"/>
  <c r="AB472" i="65"/>
  <c r="AF472" i="65"/>
  <c r="X488" i="65"/>
  <c r="AB488" i="65"/>
  <c r="AF488" i="65"/>
  <c r="H490" i="65"/>
  <c r="L490" i="65"/>
  <c r="P490" i="65"/>
  <c r="G272" i="65"/>
  <c r="H294" i="65"/>
  <c r="L294" i="65"/>
  <c r="P294" i="65"/>
  <c r="P293" i="65" s="1"/>
  <c r="P316" i="65" s="1"/>
  <c r="Q361" i="65"/>
  <c r="E358" i="65"/>
  <c r="Q358" i="65" s="1"/>
  <c r="U409" i="65"/>
  <c r="Y409" i="65"/>
  <c r="AC409" i="65"/>
  <c r="Q410" i="65"/>
  <c r="X410" i="65"/>
  <c r="AB410" i="65"/>
  <c r="AF410" i="65"/>
  <c r="H411" i="65"/>
  <c r="L411" i="65"/>
  <c r="P411" i="65"/>
  <c r="Q418" i="65"/>
  <c r="X418" i="65"/>
  <c r="AB418" i="65"/>
  <c r="AF418" i="65"/>
  <c r="W419" i="65"/>
  <c r="AA419" i="65"/>
  <c r="AE419" i="65"/>
  <c r="G420" i="65"/>
  <c r="K420" i="65"/>
  <c r="O420" i="65"/>
  <c r="Q445" i="65"/>
  <c r="X445" i="65"/>
  <c r="AB445" i="65"/>
  <c r="AF445" i="65"/>
  <c r="L89" i="65"/>
  <c r="L452" i="65" s="1"/>
  <c r="U454" i="65"/>
  <c r="Y454" i="65"/>
  <c r="AC454" i="65"/>
  <c r="E455" i="65"/>
  <c r="I455" i="65"/>
  <c r="M455" i="65"/>
  <c r="Q456" i="65"/>
  <c r="X456" i="65"/>
  <c r="AB456" i="65"/>
  <c r="AF456" i="65"/>
  <c r="W457" i="65"/>
  <c r="AA457" i="65"/>
  <c r="AE457" i="65"/>
  <c r="F462" i="65"/>
  <c r="J462" i="65"/>
  <c r="N462" i="65"/>
  <c r="W466" i="65"/>
  <c r="AA466" i="65"/>
  <c r="AE466" i="65"/>
  <c r="V467" i="65"/>
  <c r="AD467" i="65"/>
  <c r="U488" i="65"/>
  <c r="Y488" i="65"/>
  <c r="AC488" i="65"/>
  <c r="E490" i="65"/>
  <c r="I490" i="65"/>
  <c r="M490" i="65"/>
  <c r="Q166" i="65"/>
  <c r="N226" i="65"/>
  <c r="Y418" i="65"/>
  <c r="AC418" i="65"/>
  <c r="Q419" i="65"/>
  <c r="X419" i="65"/>
  <c r="AB419" i="65"/>
  <c r="AF419" i="65"/>
  <c r="H420" i="65"/>
  <c r="L420" i="65"/>
  <c r="P420" i="65"/>
  <c r="V444" i="65"/>
  <c r="Z444" i="65"/>
  <c r="AD444" i="65"/>
  <c r="E446" i="65"/>
  <c r="I446" i="65"/>
  <c r="M446" i="65"/>
  <c r="H89" i="65"/>
  <c r="H452" i="65" s="1"/>
  <c r="M89" i="65"/>
  <c r="M452" i="65" s="1"/>
  <c r="N98" i="65"/>
  <c r="U477" i="65"/>
  <c r="Y477" i="65"/>
  <c r="AC477" i="65"/>
  <c r="Q478" i="65"/>
  <c r="X478" i="65"/>
  <c r="AB478" i="65"/>
  <c r="AF478" i="65"/>
  <c r="K173" i="65"/>
  <c r="K172" i="65" s="1"/>
  <c r="Q192" i="65"/>
  <c r="Q240" i="65"/>
  <c r="F340" i="65"/>
  <c r="F337" i="65" s="1"/>
  <c r="F330" i="65" s="1"/>
  <c r="J340" i="65"/>
  <c r="J337" i="65" s="1"/>
  <c r="J330" i="65" s="1"/>
  <c r="N340" i="65"/>
  <c r="N337" i="65" s="1"/>
  <c r="N330" i="65" s="1"/>
  <c r="N329" i="65" s="1"/>
  <c r="H219" i="65"/>
  <c r="H216" i="65" s="1"/>
  <c r="H209" i="65" s="1"/>
  <c r="L219" i="65"/>
  <c r="L216" i="65" s="1"/>
  <c r="L209" i="65" s="1"/>
  <c r="P219" i="65"/>
  <c r="P216" i="65" s="1"/>
  <c r="P209" i="65" s="1"/>
  <c r="H272" i="65"/>
  <c r="AE423" i="65"/>
  <c r="G305" i="65"/>
  <c r="K305" i="65"/>
  <c r="O305" i="65"/>
  <c r="Q220" i="65"/>
  <c r="H226" i="65"/>
  <c r="P226" i="65"/>
  <c r="P347" i="65"/>
  <c r="I53" i="66"/>
  <c r="L30" i="67"/>
  <c r="L80" i="67"/>
  <c r="L146" i="67"/>
  <c r="Q299" i="65"/>
  <c r="E294" i="65"/>
  <c r="I294" i="65"/>
  <c r="I293" i="65" s="1"/>
  <c r="M294" i="65"/>
  <c r="Q322" i="65"/>
  <c r="I317" i="65"/>
  <c r="M317" i="65"/>
  <c r="P330" i="65"/>
  <c r="H393" i="65"/>
  <c r="H53" i="67"/>
  <c r="L14" i="67"/>
  <c r="J53" i="67"/>
  <c r="E103" i="67"/>
  <c r="I103" i="67"/>
  <c r="L64" i="67"/>
  <c r="G103" i="67"/>
  <c r="K103" i="67"/>
  <c r="L114" i="67"/>
  <c r="L154" i="67"/>
  <c r="G282" i="65"/>
  <c r="K282" i="65"/>
  <c r="O282" i="65"/>
  <c r="Q313" i="65"/>
  <c r="Z434" i="65"/>
  <c r="H317" i="65"/>
  <c r="P317" i="65"/>
  <c r="L347" i="65"/>
  <c r="G393" i="65"/>
  <c r="P46" i="66"/>
  <c r="E53" i="67"/>
  <c r="I53" i="67"/>
  <c r="J103" i="67"/>
  <c r="K153" i="67"/>
  <c r="N119" i="63"/>
  <c r="R121" i="63"/>
  <c r="N48" i="63"/>
  <c r="G15" i="63"/>
  <c r="N23" i="63"/>
  <c r="N32" i="63"/>
  <c r="O48" i="63"/>
  <c r="L58" i="63"/>
  <c r="P22" i="63"/>
  <c r="L22" i="63"/>
  <c r="F121" i="63"/>
  <c r="F22" i="63"/>
  <c r="T71" i="63"/>
  <c r="U71" i="63" s="1"/>
  <c r="T80" i="63"/>
  <c r="U80" i="63" s="1"/>
  <c r="T102" i="63"/>
  <c r="U102" i="63" s="1"/>
  <c r="K111" i="63"/>
  <c r="K121" i="63" s="1"/>
  <c r="N59" i="63"/>
  <c r="R58" i="63"/>
  <c r="O111" i="63"/>
  <c r="L112" i="63" s="1"/>
  <c r="M113" i="63" s="1"/>
  <c r="G48" i="63"/>
  <c r="O59" i="63"/>
  <c r="O58" i="63" s="1"/>
  <c r="P121" i="63"/>
  <c r="N81" i="63"/>
  <c r="E22" i="63"/>
  <c r="O23" i="63"/>
  <c r="G32" i="63"/>
  <c r="F58" i="63"/>
  <c r="Q58" i="63"/>
  <c r="K59" i="63"/>
  <c r="K81" i="63"/>
  <c r="T84" i="63"/>
  <c r="U84" i="63" s="1"/>
  <c r="T93" i="63"/>
  <c r="U93" i="63" s="1"/>
  <c r="Q121" i="63"/>
  <c r="J15" i="63"/>
  <c r="J24" i="63"/>
  <c r="T24" i="63" s="1"/>
  <c r="O32" i="63"/>
  <c r="G59" i="63"/>
  <c r="G92" i="63"/>
  <c r="G101" i="63"/>
  <c r="G111" i="63" s="1"/>
  <c r="T25" i="63"/>
  <c r="U25" i="63" s="1"/>
  <c r="K32" i="63"/>
  <c r="K22" i="63" s="1"/>
  <c r="H121" i="63"/>
  <c r="H22" i="63"/>
  <c r="G81" i="63"/>
  <c r="O119" i="63"/>
  <c r="Q18" i="59"/>
  <c r="Q24" i="59"/>
  <c r="Q22" i="63"/>
  <c r="R22" i="63"/>
  <c r="S22" i="63"/>
  <c r="H58" i="63"/>
  <c r="S58" i="63"/>
  <c r="E58" i="63"/>
  <c r="P58" i="63"/>
  <c r="J153" i="67"/>
  <c r="G53" i="67"/>
  <c r="K53" i="67"/>
  <c r="H103" i="67"/>
  <c r="E153" i="67"/>
  <c r="I153" i="67"/>
  <c r="M53" i="66"/>
  <c r="J53" i="66"/>
  <c r="N53" i="66"/>
  <c r="F53" i="67"/>
  <c r="F153" i="67"/>
  <c r="K53" i="66"/>
  <c r="O53" i="66"/>
  <c r="F103" i="67"/>
  <c r="N111" i="63"/>
  <c r="H53" i="66"/>
  <c r="L53" i="66"/>
  <c r="L54" i="67"/>
  <c r="L104" i="67"/>
  <c r="H153" i="67"/>
  <c r="I505" i="65"/>
  <c r="C503" i="65"/>
  <c r="S397" i="65"/>
  <c r="B397" i="65"/>
  <c r="I384" i="65"/>
  <c r="C261" i="65"/>
  <c r="C382" i="65"/>
  <c r="S276" i="65"/>
  <c r="B276" i="65"/>
  <c r="B155" i="65"/>
  <c r="I142" i="65"/>
  <c r="I263" i="65"/>
  <c r="C140" i="65"/>
  <c r="Q45" i="65"/>
  <c r="H52" i="65"/>
  <c r="L52" i="65"/>
  <c r="P52" i="65"/>
  <c r="E63" i="65"/>
  <c r="I63" i="65"/>
  <c r="M63" i="65"/>
  <c r="Q71" i="65"/>
  <c r="U444" i="65"/>
  <c r="Y444" i="65"/>
  <c r="AC444" i="65"/>
  <c r="V447" i="65"/>
  <c r="Z447" i="65"/>
  <c r="AD447" i="65"/>
  <c r="W454" i="65"/>
  <c r="AA454" i="65"/>
  <c r="X457" i="65"/>
  <c r="AF457" i="65"/>
  <c r="Z467" i="65"/>
  <c r="F469" i="65"/>
  <c r="J469" i="65"/>
  <c r="N469" i="65"/>
  <c r="V471" i="65"/>
  <c r="Z471" i="65"/>
  <c r="AD471" i="65"/>
  <c r="W475" i="65"/>
  <c r="AA475" i="65"/>
  <c r="AE475" i="65"/>
  <c r="K490" i="65"/>
  <c r="G151" i="65"/>
  <c r="S155" i="65"/>
  <c r="Q60" i="65"/>
  <c r="Q68" i="65"/>
  <c r="AD443" i="65"/>
  <c r="V456" i="65"/>
  <c r="Z456" i="65"/>
  <c r="AD456" i="65"/>
  <c r="G40" i="65"/>
  <c r="K40" i="65"/>
  <c r="O40" i="65"/>
  <c r="Q57" i="65"/>
  <c r="Q83" i="65"/>
  <c r="V481" i="65"/>
  <c r="Z481" i="65"/>
  <c r="AD481" i="65"/>
  <c r="E151" i="65"/>
  <c r="Q310" i="65"/>
  <c r="S34" i="65"/>
  <c r="Q48" i="65"/>
  <c r="Q80" i="65"/>
  <c r="X444" i="65"/>
  <c r="AB444" i="65"/>
  <c r="AF444" i="65"/>
  <c r="U447" i="65"/>
  <c r="Y447" i="65"/>
  <c r="AC447" i="65"/>
  <c r="F455" i="65"/>
  <c r="F89" i="65"/>
  <c r="J455" i="65"/>
  <c r="J89" i="65"/>
  <c r="N455" i="65"/>
  <c r="N89" i="65"/>
  <c r="AE454" i="65"/>
  <c r="G462" i="65"/>
  <c r="G98" i="65"/>
  <c r="K462" i="65"/>
  <c r="K98" i="65"/>
  <c r="O462" i="65"/>
  <c r="O98" i="65"/>
  <c r="X466" i="65"/>
  <c r="AB466" i="65"/>
  <c r="AF466" i="65"/>
  <c r="U487" i="65"/>
  <c r="Y487" i="65"/>
  <c r="AC487" i="65"/>
  <c r="Q189" i="65"/>
  <c r="Q204" i="65"/>
  <c r="Q243" i="65"/>
  <c r="W460" i="65"/>
  <c r="AA460" i="65"/>
  <c r="AE460" i="65"/>
  <c r="W463" i="65"/>
  <c r="AA463" i="65"/>
  <c r="AE463" i="65"/>
  <c r="O473" i="65"/>
  <c r="F476" i="65"/>
  <c r="F110" i="65"/>
  <c r="F473" i="65" s="1"/>
  <c r="J476" i="65"/>
  <c r="J110" i="65"/>
  <c r="J473" i="65" s="1"/>
  <c r="N476" i="65"/>
  <c r="N110" i="65"/>
  <c r="N473" i="65" s="1"/>
  <c r="V477" i="65"/>
  <c r="Z477" i="65"/>
  <c r="AD477" i="65"/>
  <c r="E482" i="65"/>
  <c r="E116" i="65"/>
  <c r="I482" i="65"/>
  <c r="I116" i="65"/>
  <c r="M482" i="65"/>
  <c r="M116" i="65"/>
  <c r="Q119" i="65"/>
  <c r="U483" i="65"/>
  <c r="Y483" i="65"/>
  <c r="AC483" i="65"/>
  <c r="Q169" i="65"/>
  <c r="Q178" i="65"/>
  <c r="Q181" i="65"/>
  <c r="G226" i="65"/>
  <c r="K226" i="65"/>
  <c r="O226" i="65"/>
  <c r="L226" i="65"/>
  <c r="Q234" i="65"/>
  <c r="Q302" i="65"/>
  <c r="Q201" i="65"/>
  <c r="Q223" i="65"/>
  <c r="AG453" i="65"/>
  <c r="X454" i="65"/>
  <c r="AB454" i="65"/>
  <c r="AF454" i="65"/>
  <c r="G455" i="65"/>
  <c r="K455" i="65"/>
  <c r="O455" i="65"/>
  <c r="W456" i="65"/>
  <c r="AA456" i="65"/>
  <c r="AE456" i="65"/>
  <c r="U457" i="65"/>
  <c r="Y457" i="65"/>
  <c r="AC457" i="65"/>
  <c r="AG459" i="65"/>
  <c r="X460" i="65"/>
  <c r="AB460" i="65"/>
  <c r="AF460" i="65"/>
  <c r="H462" i="65"/>
  <c r="L462" i="65"/>
  <c r="P462" i="65"/>
  <c r="Q463" i="65"/>
  <c r="X463" i="65"/>
  <c r="AB463" i="65"/>
  <c r="AF463" i="65"/>
  <c r="V464" i="65"/>
  <c r="Z464" i="65"/>
  <c r="AD464" i="65"/>
  <c r="E465" i="65"/>
  <c r="I465" i="65"/>
  <c r="M465" i="65"/>
  <c r="Q102" i="65"/>
  <c r="U466" i="65"/>
  <c r="Y466" i="65"/>
  <c r="AC466" i="65"/>
  <c r="W467" i="65"/>
  <c r="AA467" i="65"/>
  <c r="AE467" i="65"/>
  <c r="G469" i="65"/>
  <c r="K469" i="65"/>
  <c r="O469" i="65"/>
  <c r="W471" i="65"/>
  <c r="AA471" i="65"/>
  <c r="AE471" i="65"/>
  <c r="U472" i="65"/>
  <c r="Y472" i="65"/>
  <c r="AC472" i="65"/>
  <c r="H473" i="65"/>
  <c r="L473" i="65"/>
  <c r="P473" i="65"/>
  <c r="AG474" i="65"/>
  <c r="X475" i="65"/>
  <c r="AB475" i="65"/>
  <c r="AF475" i="65"/>
  <c r="G476" i="65"/>
  <c r="K476" i="65"/>
  <c r="O476" i="65"/>
  <c r="W477" i="65"/>
  <c r="AA477" i="65"/>
  <c r="AE477" i="65"/>
  <c r="U478" i="65"/>
  <c r="Y478" i="65"/>
  <c r="AC478" i="65"/>
  <c r="AG480" i="65"/>
  <c r="W481" i="65"/>
  <c r="AA481" i="65"/>
  <c r="AE481" i="65"/>
  <c r="F482" i="65"/>
  <c r="J482" i="65"/>
  <c r="N482" i="65"/>
  <c r="V483" i="65"/>
  <c r="Z483" i="65"/>
  <c r="AD483" i="65"/>
  <c r="Q484" i="65"/>
  <c r="X484" i="65"/>
  <c r="AB484" i="65"/>
  <c r="AF484" i="65"/>
  <c r="G485" i="65"/>
  <c r="K485" i="65"/>
  <c r="O485" i="65"/>
  <c r="V487" i="65"/>
  <c r="Z487" i="65"/>
  <c r="AD487" i="65"/>
  <c r="Q488" i="65"/>
  <c r="F151" i="65"/>
  <c r="E210" i="65"/>
  <c r="E452" i="65" s="1"/>
  <c r="E231" i="65"/>
  <c r="Q231" i="65" s="1"/>
  <c r="E237" i="65"/>
  <c r="Q237" i="65" s="1"/>
  <c r="F272" i="65"/>
  <c r="Q287" i="65"/>
  <c r="Q290" i="65"/>
  <c r="J293" i="65"/>
  <c r="J316" i="65" s="1"/>
  <c r="Q325" i="65"/>
  <c r="I452" i="65"/>
  <c r="H98" i="65"/>
  <c r="L98" i="65"/>
  <c r="P98" i="65"/>
  <c r="Q99" i="65"/>
  <c r="K105" i="65"/>
  <c r="Q127" i="65"/>
  <c r="AG495" i="65"/>
  <c r="W496" i="65"/>
  <c r="AA496" i="65"/>
  <c r="AE496" i="65"/>
  <c r="Q227" i="65"/>
  <c r="Q248" i="65"/>
  <c r="I272" i="65" s="1"/>
  <c r="U445" i="65"/>
  <c r="Y445" i="65"/>
  <c r="AC445" i="65"/>
  <c r="H446" i="65"/>
  <c r="L446" i="65"/>
  <c r="P446" i="65"/>
  <c r="Q92" i="65"/>
  <c r="E98" i="65"/>
  <c r="I98" i="65"/>
  <c r="M98" i="65"/>
  <c r="Q106" i="65"/>
  <c r="Q113" i="65"/>
  <c r="F479" i="65"/>
  <c r="J479" i="65"/>
  <c r="N479" i="65"/>
  <c r="Q122" i="65"/>
  <c r="H151" i="65"/>
  <c r="E337" i="65"/>
  <c r="Q344" i="65"/>
  <c r="E317" i="65"/>
  <c r="Q341" i="65"/>
  <c r="I347" i="65"/>
  <c r="M347" i="65"/>
  <c r="Q331" i="65"/>
  <c r="Q334" i="65"/>
  <c r="Q355" i="65"/>
  <c r="Q364" i="65"/>
  <c r="G347" i="65"/>
  <c r="K347" i="65"/>
  <c r="O347" i="65"/>
  <c r="E352" i="65"/>
  <c r="Q352" i="65" s="1"/>
  <c r="Q369" i="65"/>
  <c r="I393" i="65" s="1"/>
  <c r="Q348" i="65"/>
  <c r="AS56" i="64"/>
  <c r="J465" i="64"/>
  <c r="J98" i="64"/>
  <c r="AB471" i="64"/>
  <c r="AN106" i="64"/>
  <c r="X477" i="64"/>
  <c r="AJ113" i="64"/>
  <c r="AF477" i="64"/>
  <c r="AR113" i="64"/>
  <c r="K482" i="64"/>
  <c r="K116" i="64"/>
  <c r="AA483" i="64"/>
  <c r="AM119" i="64"/>
  <c r="Q331" i="64"/>
  <c r="G40" i="64"/>
  <c r="K40" i="64"/>
  <c r="O40" i="64"/>
  <c r="Q57" i="64"/>
  <c r="AS58" i="64"/>
  <c r="AS66" i="64"/>
  <c r="AS73" i="64"/>
  <c r="AS79" i="64"/>
  <c r="Q83" i="64"/>
  <c r="AS84" i="64"/>
  <c r="G452" i="64"/>
  <c r="K452" i="64"/>
  <c r="O452" i="64"/>
  <c r="E462" i="64"/>
  <c r="E98" i="64"/>
  <c r="I462" i="64"/>
  <c r="I98" i="64"/>
  <c r="M462" i="64"/>
  <c r="M98" i="64"/>
  <c r="Q99" i="64"/>
  <c r="U463" i="64"/>
  <c r="AG99" i="64"/>
  <c r="Y463" i="64"/>
  <c r="AK99" i="64"/>
  <c r="AC463" i="64"/>
  <c r="AO99" i="64"/>
  <c r="AS100" i="64"/>
  <c r="H469" i="64"/>
  <c r="L469" i="64"/>
  <c r="P469" i="64"/>
  <c r="I473" i="64"/>
  <c r="U475" i="64"/>
  <c r="Y475" i="64"/>
  <c r="AC475" i="64"/>
  <c r="AS112" i="64"/>
  <c r="H476" i="64"/>
  <c r="H110" i="64"/>
  <c r="H105" i="64" s="1"/>
  <c r="L476" i="64"/>
  <c r="L110" i="64"/>
  <c r="L473" i="64" s="1"/>
  <c r="P476" i="64"/>
  <c r="P110" i="64"/>
  <c r="P473" i="64" s="1"/>
  <c r="X481" i="64"/>
  <c r="AB481" i="64"/>
  <c r="AN116" i="64"/>
  <c r="AF481" i="64"/>
  <c r="AR116" i="64"/>
  <c r="E490" i="64"/>
  <c r="E151" i="64"/>
  <c r="Q127" i="64"/>
  <c r="AI127" i="64"/>
  <c r="AM127" i="64"/>
  <c r="AQ127" i="64"/>
  <c r="AS177" i="64"/>
  <c r="AS179" i="64"/>
  <c r="AS188" i="64"/>
  <c r="Q189" i="64"/>
  <c r="AS190" i="64"/>
  <c r="Q204" i="64"/>
  <c r="AS206" i="64"/>
  <c r="Q220" i="64"/>
  <c r="AS222" i="64"/>
  <c r="Q223" i="64"/>
  <c r="AS224" i="64"/>
  <c r="E226" i="64"/>
  <c r="I226" i="64"/>
  <c r="M226" i="64"/>
  <c r="Q227" i="64"/>
  <c r="U226" i="64"/>
  <c r="AS236" i="64"/>
  <c r="Q237" i="64"/>
  <c r="AS239" i="64"/>
  <c r="AS69" i="64"/>
  <c r="E455" i="64"/>
  <c r="Q92" i="64"/>
  <c r="N465" i="64"/>
  <c r="N98" i="64"/>
  <c r="X471" i="64"/>
  <c r="AJ106" i="64"/>
  <c r="M473" i="64"/>
  <c r="AB477" i="64"/>
  <c r="AN113" i="64"/>
  <c r="G482" i="64"/>
  <c r="G116" i="64"/>
  <c r="W483" i="64"/>
  <c r="AI119" i="64"/>
  <c r="I505" i="64"/>
  <c r="C503" i="64"/>
  <c r="B397" i="64"/>
  <c r="I384" i="64"/>
  <c r="C382" i="64"/>
  <c r="S276" i="64"/>
  <c r="I263" i="64"/>
  <c r="C261" i="64"/>
  <c r="C140" i="64"/>
  <c r="B276" i="64"/>
  <c r="S155" i="64"/>
  <c r="B155" i="64"/>
  <c r="S34" i="64"/>
  <c r="H40" i="64"/>
  <c r="L40" i="64"/>
  <c r="P40" i="64"/>
  <c r="AH45" i="64"/>
  <c r="AL45" i="64"/>
  <c r="AP45" i="64"/>
  <c r="Q48" i="64"/>
  <c r="AI48" i="64"/>
  <c r="AM48" i="64"/>
  <c r="AQ48" i="64"/>
  <c r="AG68" i="64"/>
  <c r="AK68" i="64"/>
  <c r="AO68" i="64"/>
  <c r="AS70" i="64"/>
  <c r="AH71" i="64"/>
  <c r="AL71" i="64"/>
  <c r="AP71" i="64"/>
  <c r="Q80" i="64"/>
  <c r="AI80" i="64"/>
  <c r="AM80" i="64"/>
  <c r="AQ80" i="64"/>
  <c r="AS81" i="64"/>
  <c r="AJ83" i="64"/>
  <c r="AN83" i="64"/>
  <c r="AR83" i="64"/>
  <c r="AH92" i="64"/>
  <c r="X456" i="64"/>
  <c r="AJ92" i="64"/>
  <c r="AB456" i="64"/>
  <c r="AN92" i="64"/>
  <c r="AF456" i="64"/>
  <c r="AR92" i="64"/>
  <c r="AQ99" i="64"/>
  <c r="AP106" i="64"/>
  <c r="E473" i="64"/>
  <c r="E105" i="64"/>
  <c r="AP113" i="64"/>
  <c r="AK119" i="64"/>
  <c r="U488" i="64"/>
  <c r="AG122" i="64"/>
  <c r="Y488" i="64"/>
  <c r="AK122" i="64"/>
  <c r="AC488" i="64"/>
  <c r="AO122" i="64"/>
  <c r="AS125" i="64"/>
  <c r="G151" i="64"/>
  <c r="AS164" i="64"/>
  <c r="Q181" i="64"/>
  <c r="AS182" i="64"/>
  <c r="Q210" i="64"/>
  <c r="Q213" i="64"/>
  <c r="AS214" i="64"/>
  <c r="AS229" i="64"/>
  <c r="AS233" i="64"/>
  <c r="Q231" i="64"/>
  <c r="Q234" i="64"/>
  <c r="Q287" i="64"/>
  <c r="Q60" i="64"/>
  <c r="Q68" i="64"/>
  <c r="AS82" i="64"/>
  <c r="F465" i="64"/>
  <c r="F98" i="64"/>
  <c r="AF471" i="64"/>
  <c r="AR106" i="64"/>
  <c r="O482" i="64"/>
  <c r="O116" i="64"/>
  <c r="AE483" i="64"/>
  <c r="AQ119" i="64"/>
  <c r="Q45" i="64"/>
  <c r="AI45" i="64"/>
  <c r="AM45" i="64"/>
  <c r="AQ45" i="64"/>
  <c r="AJ48" i="64"/>
  <c r="AN48" i="64"/>
  <c r="AR48" i="64"/>
  <c r="H52" i="64"/>
  <c r="L52" i="64"/>
  <c r="P52" i="64"/>
  <c r="W421" i="64"/>
  <c r="AA421" i="64"/>
  <c r="AE421" i="64"/>
  <c r="AS59" i="64"/>
  <c r="E63" i="64"/>
  <c r="I63" i="64"/>
  <c r="M63" i="64"/>
  <c r="AG428" i="64"/>
  <c r="W429" i="64"/>
  <c r="AA429" i="64"/>
  <c r="AE429" i="64"/>
  <c r="AS67" i="64"/>
  <c r="AH68" i="64"/>
  <c r="AL68" i="64"/>
  <c r="AP68" i="64"/>
  <c r="Q71" i="64"/>
  <c r="AI71" i="64"/>
  <c r="AM71" i="64"/>
  <c r="AQ71" i="64"/>
  <c r="AS72" i="64"/>
  <c r="G75" i="64"/>
  <c r="K75" i="64"/>
  <c r="O75" i="64"/>
  <c r="AS78" i="64"/>
  <c r="AJ80" i="64"/>
  <c r="AN80" i="64"/>
  <c r="AR80" i="64"/>
  <c r="AG83" i="64"/>
  <c r="AK83" i="64"/>
  <c r="AO83" i="64"/>
  <c r="AS85" i="64"/>
  <c r="E89" i="64"/>
  <c r="M452" i="64"/>
  <c r="AS91" i="64"/>
  <c r="U460" i="64"/>
  <c r="Y460" i="64"/>
  <c r="AC460" i="64"/>
  <c r="AS97" i="64"/>
  <c r="AM99" i="64"/>
  <c r="V466" i="64"/>
  <c r="AH102" i="64"/>
  <c r="Z466" i="64"/>
  <c r="AL102" i="64"/>
  <c r="AD466" i="64"/>
  <c r="AP102" i="64"/>
  <c r="AS121" i="64"/>
  <c r="W487" i="64"/>
  <c r="AI122" i="64"/>
  <c r="AA487" i="64"/>
  <c r="AM122" i="64"/>
  <c r="AE487" i="64"/>
  <c r="AQ122" i="64"/>
  <c r="AS167" i="64"/>
  <c r="Q192" i="64"/>
  <c r="AS194" i="64"/>
  <c r="AS200" i="64"/>
  <c r="AS218" i="64"/>
  <c r="J226" i="64"/>
  <c r="AS235" i="64"/>
  <c r="I455" i="64"/>
  <c r="M455" i="64"/>
  <c r="U456" i="64"/>
  <c r="Y456" i="64"/>
  <c r="AC456" i="64"/>
  <c r="AS93" i="64"/>
  <c r="W457" i="64"/>
  <c r="AA457" i="64"/>
  <c r="AE457" i="64"/>
  <c r="V460" i="64"/>
  <c r="Z460" i="64"/>
  <c r="AD460" i="64"/>
  <c r="F462" i="64"/>
  <c r="J462" i="64"/>
  <c r="N462" i="64"/>
  <c r="V463" i="64"/>
  <c r="Z463" i="64"/>
  <c r="AD463" i="64"/>
  <c r="Q464" i="64"/>
  <c r="X464" i="64"/>
  <c r="AB464" i="64"/>
  <c r="AF464" i="64"/>
  <c r="G465" i="64"/>
  <c r="K465" i="64"/>
  <c r="O465" i="64"/>
  <c r="W466" i="64"/>
  <c r="AA466" i="64"/>
  <c r="AE466" i="64"/>
  <c r="U467" i="64"/>
  <c r="Y467" i="64"/>
  <c r="AC467" i="64"/>
  <c r="AS104" i="64"/>
  <c r="E469" i="64"/>
  <c r="I469" i="64"/>
  <c r="M469" i="64"/>
  <c r="Q106" i="64"/>
  <c r="U471" i="64"/>
  <c r="Y471" i="64"/>
  <c r="AC471" i="64"/>
  <c r="AS108" i="64"/>
  <c r="W472" i="64"/>
  <c r="AA472" i="64"/>
  <c r="AE472" i="64"/>
  <c r="F473" i="64"/>
  <c r="J473" i="64"/>
  <c r="N473" i="64"/>
  <c r="V475" i="64"/>
  <c r="Z475" i="64"/>
  <c r="AD475" i="64"/>
  <c r="E476" i="64"/>
  <c r="I476" i="64"/>
  <c r="M476" i="64"/>
  <c r="Q113" i="64"/>
  <c r="U477" i="64"/>
  <c r="Y477" i="64"/>
  <c r="AC477" i="64"/>
  <c r="AS114" i="64"/>
  <c r="W478" i="64"/>
  <c r="AA478" i="64"/>
  <c r="AE478" i="64"/>
  <c r="U481" i="64"/>
  <c r="Y481" i="64"/>
  <c r="AC481" i="64"/>
  <c r="AS118" i="64"/>
  <c r="H482" i="64"/>
  <c r="L482" i="64"/>
  <c r="P482" i="64"/>
  <c r="Q483" i="64"/>
  <c r="X483" i="64"/>
  <c r="AB483" i="64"/>
  <c r="AF483" i="64"/>
  <c r="Q122" i="64"/>
  <c r="Q487" i="64"/>
  <c r="X487" i="64"/>
  <c r="AB487" i="64"/>
  <c r="AF487" i="64"/>
  <c r="H151" i="64"/>
  <c r="Q240" i="64"/>
  <c r="AS241" i="64"/>
  <c r="AS245" i="64"/>
  <c r="Q299" i="64"/>
  <c r="AS101" i="64"/>
  <c r="Q119" i="64"/>
  <c r="AS120" i="64"/>
  <c r="AS124" i="64"/>
  <c r="G490" i="64"/>
  <c r="K490" i="64"/>
  <c r="O490" i="64"/>
  <c r="AS130" i="64"/>
  <c r="AS133" i="64"/>
  <c r="AS246" i="64"/>
  <c r="G272" i="64"/>
  <c r="Q322" i="64"/>
  <c r="AS94" i="64"/>
  <c r="Q102" i="64"/>
  <c r="AS103" i="64"/>
  <c r="AS109" i="64"/>
  <c r="AS115" i="64"/>
  <c r="H479" i="64"/>
  <c r="L479" i="64"/>
  <c r="P479" i="64"/>
  <c r="AG494" i="64"/>
  <c r="V496" i="64"/>
  <c r="Z496" i="64"/>
  <c r="AD496" i="64"/>
  <c r="F151" i="64"/>
  <c r="AS254" i="64"/>
  <c r="Q358" i="64"/>
  <c r="E347" i="64"/>
  <c r="Q361" i="64"/>
  <c r="Q248" i="64"/>
  <c r="I272" i="64" s="1"/>
  <c r="E294" i="64"/>
  <c r="F347" i="64"/>
  <c r="J347" i="64"/>
  <c r="N347" i="64"/>
  <c r="Q352" i="64"/>
  <c r="Q344" i="64"/>
  <c r="G347" i="64"/>
  <c r="O347" i="64"/>
  <c r="Q369" i="64"/>
  <c r="I393" i="64" s="1"/>
  <c r="Q341" i="64"/>
  <c r="Q355" i="64"/>
  <c r="Q364" i="64"/>
  <c r="H393" i="64"/>
  <c r="T49" i="63"/>
  <c r="J48" i="63"/>
  <c r="T50" i="63"/>
  <c r="U50" i="63" s="1"/>
  <c r="T31" i="63"/>
  <c r="U31" i="63" s="1"/>
  <c r="T33" i="63"/>
  <c r="U33" i="63" s="1"/>
  <c r="J32" i="63"/>
  <c r="T60" i="63"/>
  <c r="U60" i="63" s="1"/>
  <c r="J59" i="63"/>
  <c r="T61" i="63"/>
  <c r="U61" i="63" s="1"/>
  <c r="T72" i="63"/>
  <c r="U72" i="63" s="1"/>
  <c r="T73" i="63"/>
  <c r="U73" i="63" s="1"/>
  <c r="T85" i="63"/>
  <c r="U85" i="63" s="1"/>
  <c r="T86" i="63"/>
  <c r="U86" i="63" s="1"/>
  <c r="J92" i="63"/>
  <c r="T94" i="63"/>
  <c r="T95" i="63"/>
  <c r="U95" i="63" s="1"/>
  <c r="T35" i="63"/>
  <c r="U35" i="63" s="1"/>
  <c r="T36" i="63"/>
  <c r="U36" i="63" s="1"/>
  <c r="T37" i="63"/>
  <c r="U37" i="63" s="1"/>
  <c r="T51" i="63"/>
  <c r="U51" i="63" s="1"/>
  <c r="T52" i="63"/>
  <c r="U52" i="63" s="1"/>
  <c r="T63" i="63"/>
  <c r="U63" i="63" s="1"/>
  <c r="T64" i="63"/>
  <c r="U64" i="63" s="1"/>
  <c r="T65" i="63"/>
  <c r="U65" i="63" s="1"/>
  <c r="L121" i="63"/>
  <c r="J101" i="63"/>
  <c r="J111" i="63" s="1"/>
  <c r="T103" i="63"/>
  <c r="T109" i="63"/>
  <c r="U109" i="63" s="1"/>
  <c r="T115" i="63"/>
  <c r="U115" i="63" s="1"/>
  <c r="T39" i="63"/>
  <c r="U39" i="63" s="1"/>
  <c r="T40" i="63"/>
  <c r="U40" i="63" s="1"/>
  <c r="T41" i="63"/>
  <c r="U41" i="63" s="1"/>
  <c r="T67" i="63"/>
  <c r="U67" i="63" s="1"/>
  <c r="T68" i="63"/>
  <c r="U68" i="63" s="1"/>
  <c r="T69" i="63"/>
  <c r="U69" i="63" s="1"/>
  <c r="T82" i="63"/>
  <c r="U82" i="63" s="1"/>
  <c r="J81" i="63"/>
  <c r="T117" i="63"/>
  <c r="U117" i="63" s="1"/>
  <c r="T34" i="63"/>
  <c r="U34" i="63" s="1"/>
  <c r="T38" i="63"/>
  <c r="U38" i="63" s="1"/>
  <c r="T42" i="63"/>
  <c r="U42" i="63" s="1"/>
  <c r="T62" i="63"/>
  <c r="U62" i="63" s="1"/>
  <c r="T66" i="63"/>
  <c r="U66" i="63" s="1"/>
  <c r="T70" i="63"/>
  <c r="U70" i="63" s="1"/>
  <c r="T74" i="63"/>
  <c r="U74" i="63" s="1"/>
  <c r="T83" i="63"/>
  <c r="U83" i="63" s="1"/>
  <c r="T116" i="63"/>
  <c r="U116" i="63" s="1"/>
  <c r="T16" i="63"/>
  <c r="T17" i="63"/>
  <c r="U17" i="63" s="1"/>
  <c r="T21" i="63"/>
  <c r="U21" i="63" s="1"/>
  <c r="J114" i="63"/>
  <c r="AR143" i="36"/>
  <c r="Q143" i="36"/>
  <c r="N121" i="36"/>
  <c r="E121" i="36"/>
  <c r="L121" i="36"/>
  <c r="AX129" i="36"/>
  <c r="AX126" i="36" s="1"/>
  <c r="AZ128" i="36"/>
  <c r="AY122" i="36"/>
  <c r="H103" i="36"/>
  <c r="H142" i="36" s="1"/>
  <c r="H150" i="36" s="1"/>
  <c r="H151" i="36" s="1"/>
  <c r="M114" i="36"/>
  <c r="F114" i="36"/>
  <c r="F104" i="36" s="1"/>
  <c r="E114" i="36"/>
  <c r="E104" i="36" s="1"/>
  <c r="AW108" i="36"/>
  <c r="AW105" i="36" s="1"/>
  <c r="M104" i="36"/>
  <c r="AU108" i="36"/>
  <c r="AU105" i="36" s="1"/>
  <c r="L104" i="36"/>
  <c r="AO99" i="36"/>
  <c r="AO91" i="36" s="1"/>
  <c r="AW91" i="36"/>
  <c r="Q91" i="36"/>
  <c r="F25" i="36"/>
  <c r="G25" i="36" s="1"/>
  <c r="G29" i="36" s="1"/>
  <c r="M67" i="36"/>
  <c r="M90" i="36" s="1"/>
  <c r="AX76" i="36"/>
  <c r="AY73" i="36"/>
  <c r="AV73" i="36"/>
  <c r="AQ73" i="36"/>
  <c r="AT73" i="36"/>
  <c r="D36" i="50"/>
  <c r="E20" i="65" s="1"/>
  <c r="E21" i="65" s="1"/>
  <c r="G35" i="14"/>
  <c r="J413" i="48"/>
  <c r="E413" i="48"/>
  <c r="E394" i="48"/>
  <c r="G394" i="48"/>
  <c r="F394" i="48"/>
  <c r="K396" i="48"/>
  <c r="K364" i="48"/>
  <c r="K360" i="48" s="1"/>
  <c r="H360" i="48"/>
  <c r="H341" i="48" s="1"/>
  <c r="K347" i="48"/>
  <c r="K327" i="48"/>
  <c r="K311" i="48"/>
  <c r="G304" i="48"/>
  <c r="K305" i="48"/>
  <c r="E304" i="48"/>
  <c r="J285" i="48"/>
  <c r="E285" i="48"/>
  <c r="G285" i="48"/>
  <c r="K287" i="48"/>
  <c r="F285" i="48"/>
  <c r="I232" i="48"/>
  <c r="K238" i="48"/>
  <c r="K218" i="48"/>
  <c r="F195" i="48"/>
  <c r="J195" i="48"/>
  <c r="K126" i="48"/>
  <c r="K125" i="48"/>
  <c r="K124" i="48" s="1"/>
  <c r="K123" i="48" s="1"/>
  <c r="G86" i="48"/>
  <c r="G67" i="48"/>
  <c r="I67" i="48"/>
  <c r="E33" i="48"/>
  <c r="G16" i="48"/>
  <c r="E16" i="48"/>
  <c r="E15" i="48" s="1"/>
  <c r="K61" i="48"/>
  <c r="K28" i="48"/>
  <c r="H269" i="13"/>
  <c r="H267" i="13"/>
  <c r="H265" i="13"/>
  <c r="H261" i="13"/>
  <c r="H254" i="13"/>
  <c r="H252" i="13"/>
  <c r="H243" i="13"/>
  <c r="H231" i="13"/>
  <c r="H226" i="13"/>
  <c r="K95" i="48"/>
  <c r="J87" i="48"/>
  <c r="K91" i="48"/>
  <c r="K87" i="48" s="1"/>
  <c r="H213" i="13"/>
  <c r="H69" i="48"/>
  <c r="K70" i="48"/>
  <c r="K63" i="48"/>
  <c r="K50" i="48"/>
  <c r="K40" i="48"/>
  <c r="J34" i="48"/>
  <c r="K32" i="48"/>
  <c r="H17" i="48"/>
  <c r="H37" i="48"/>
  <c r="K42" i="48"/>
  <c r="AZ86" i="36"/>
  <c r="AU84" i="36"/>
  <c r="AX84" i="36"/>
  <c r="AS84" i="36"/>
  <c r="AS79" i="36" s="1"/>
  <c r="AT84" i="36"/>
  <c r="AO84" i="36"/>
  <c r="AV84" i="36"/>
  <c r="AV79" i="36" s="1"/>
  <c r="AY84" i="36"/>
  <c r="AY79" i="36" s="1"/>
  <c r="AR84" i="36"/>
  <c r="AQ84" i="36"/>
  <c r="AZ83" i="36"/>
  <c r="AW84" i="36"/>
  <c r="AT87" i="36"/>
  <c r="AU73" i="36"/>
  <c r="AX135" i="36"/>
  <c r="AX132" i="36" s="1"/>
  <c r="AZ98" i="36"/>
  <c r="G442" i="48"/>
  <c r="AQ115" i="36"/>
  <c r="AS108" i="36"/>
  <c r="AS105" i="36" s="1"/>
  <c r="AT108" i="36"/>
  <c r="AT105" i="36" s="1"/>
  <c r="AS122" i="36"/>
  <c r="AQ122" i="36"/>
  <c r="AY115" i="36"/>
  <c r="AY114" i="36" s="1"/>
  <c r="AY111" i="36" s="1"/>
  <c r="AZ107" i="36"/>
  <c r="AZ146" i="36"/>
  <c r="AU118" i="36"/>
  <c r="AR129" i="36"/>
  <c r="AR126" i="36" s="1"/>
  <c r="AZ78" i="36"/>
  <c r="AX87" i="36"/>
  <c r="AX73" i="36"/>
  <c r="AX91" i="36"/>
  <c r="AW126" i="36"/>
  <c r="AS129" i="36"/>
  <c r="AS126" i="36" s="1"/>
  <c r="AT122" i="36"/>
  <c r="AZ75" i="36"/>
  <c r="AS115" i="36"/>
  <c r="AT143" i="36"/>
  <c r="AT99" i="36"/>
  <c r="AV143" i="36"/>
  <c r="AP129" i="36"/>
  <c r="AP126" i="36" s="1"/>
  <c r="AY99" i="36"/>
  <c r="AY91" i="36" s="1"/>
  <c r="K106" i="48"/>
  <c r="J68" i="48"/>
  <c r="K68" i="48" s="1"/>
  <c r="H197" i="13"/>
  <c r="F76" i="48"/>
  <c r="H205" i="13"/>
  <c r="H206" i="13"/>
  <c r="H77" i="48"/>
  <c r="K77" i="48" s="1"/>
  <c r="F96" i="48"/>
  <c r="K96" i="48" s="1"/>
  <c r="H225" i="13"/>
  <c r="F59" i="48"/>
  <c r="K59" i="48" s="1"/>
  <c r="H188" i="13"/>
  <c r="F103" i="48"/>
  <c r="K103" i="48" s="1"/>
  <c r="H232" i="13"/>
  <c r="H242" i="13"/>
  <c r="F113" i="48"/>
  <c r="AW76" i="36"/>
  <c r="AW68" i="36" s="1"/>
  <c r="AT76" i="36"/>
  <c r="AS118" i="36"/>
  <c r="AW115" i="36"/>
  <c r="AS99" i="36"/>
  <c r="AS91" i="36" s="1"/>
  <c r="AU99" i="36"/>
  <c r="AU91" i="36" s="1"/>
  <c r="AR135" i="36"/>
  <c r="AR132" i="36" s="1"/>
  <c r="E79" i="36"/>
  <c r="Q79" i="36" s="1"/>
  <c r="E67" i="36"/>
  <c r="E90" i="36" s="1"/>
  <c r="E232" i="48"/>
  <c r="H232" i="48"/>
  <c r="G15" i="48"/>
  <c r="G14" i="48" s="1"/>
  <c r="G115" i="48" s="1"/>
  <c r="K209" i="48"/>
  <c r="E67" i="48"/>
  <c r="J39" i="48"/>
  <c r="K39" i="48" s="1"/>
  <c r="H169" i="13"/>
  <c r="J82" i="48"/>
  <c r="J78" i="48" s="1"/>
  <c r="H211" i="13"/>
  <c r="H223" i="13"/>
  <c r="H191" i="13"/>
  <c r="K48" i="48"/>
  <c r="F37" i="48"/>
  <c r="F33" i="48" s="1"/>
  <c r="F233" i="48"/>
  <c r="F232" i="48" s="1"/>
  <c r="I285" i="48"/>
  <c r="I333" i="48" s="1"/>
  <c r="I121" i="36"/>
  <c r="P114" i="36"/>
  <c r="P104" i="36" s="1"/>
  <c r="P103" i="36" s="1"/>
  <c r="P142" i="36" s="1"/>
  <c r="P150" i="36" s="1"/>
  <c r="K187" i="48"/>
  <c r="K176" i="48" s="1"/>
  <c r="K165" i="48"/>
  <c r="K156" i="48" s="1"/>
  <c r="K97" i="48"/>
  <c r="H263" i="13"/>
  <c r="E17" i="25"/>
  <c r="J234" i="48"/>
  <c r="J233" i="48" s="1"/>
  <c r="J232" i="48" s="1"/>
  <c r="K255" i="48"/>
  <c r="K251" i="48" s="1"/>
  <c r="H285" i="48"/>
  <c r="K121" i="36"/>
  <c r="I114" i="36"/>
  <c r="I104" i="36" s="1"/>
  <c r="F45" i="36"/>
  <c r="J114" i="36"/>
  <c r="J104" i="36" s="1"/>
  <c r="Q87" i="36"/>
  <c r="I16" i="48"/>
  <c r="I15" i="48" s="1"/>
  <c r="I14" i="48" s="1"/>
  <c r="I115" i="48" s="1"/>
  <c r="H125" i="48"/>
  <c r="H124" i="48" s="1"/>
  <c r="H142" i="48"/>
  <c r="E176" i="48"/>
  <c r="I176" i="48"/>
  <c r="H195" i="48"/>
  <c r="J20" i="48"/>
  <c r="H159" i="13"/>
  <c r="K75" i="48"/>
  <c r="H217" i="13"/>
  <c r="J93" i="48"/>
  <c r="H236" i="13"/>
  <c r="H247" i="13"/>
  <c r="H248" i="13"/>
  <c r="H258" i="13"/>
  <c r="H174" i="13"/>
  <c r="M121" i="36"/>
  <c r="M103" i="36" s="1"/>
  <c r="M142" i="36" s="1"/>
  <c r="M150" i="36" s="1"/>
  <c r="G121" i="36"/>
  <c r="I125" i="48"/>
  <c r="I124" i="48" s="1"/>
  <c r="I123" i="48" s="1"/>
  <c r="F176" i="48"/>
  <c r="H149" i="13"/>
  <c r="H158" i="13"/>
  <c r="H203" i="13"/>
  <c r="K84" i="48"/>
  <c r="H220" i="13"/>
  <c r="K99" i="48"/>
  <c r="K102" i="48"/>
  <c r="H268" i="13"/>
  <c r="D15" i="50"/>
  <c r="Q21" i="59"/>
  <c r="I33" i="48"/>
  <c r="E142" i="48"/>
  <c r="E123" i="48" s="1"/>
  <c r="J142" i="48"/>
  <c r="J123" i="48" s="1"/>
  <c r="J224" i="48" s="1"/>
  <c r="K243" i="48"/>
  <c r="F304" i="48"/>
  <c r="H176" i="13"/>
  <c r="K344" i="48"/>
  <c r="K343" i="48" s="1"/>
  <c r="H413" i="48"/>
  <c r="H394" i="48"/>
  <c r="K352" i="48"/>
  <c r="E360" i="48"/>
  <c r="E341" i="48" s="1"/>
  <c r="J394" i="48"/>
  <c r="K405" i="48"/>
  <c r="E18" i="33"/>
  <c r="J37" i="48"/>
  <c r="J33" i="48" s="1"/>
  <c r="K38" i="48"/>
  <c r="K52" i="48"/>
  <c r="AP96" i="36"/>
  <c r="K72" i="48"/>
  <c r="AO76" i="36"/>
  <c r="AZ77" i="36"/>
  <c r="AZ110" i="36"/>
  <c r="AP132" i="36"/>
  <c r="AZ134" i="36"/>
  <c r="AU87" i="36"/>
  <c r="AZ89" i="36"/>
  <c r="AZ117" i="36"/>
  <c r="AZ94" i="36"/>
  <c r="AZ137" i="36"/>
  <c r="AP99" i="36"/>
  <c r="AZ101" i="36"/>
  <c r="AZ95" i="36"/>
  <c r="O121" i="36"/>
  <c r="Q135" i="36"/>
  <c r="AZ113" i="36"/>
  <c r="AZ120" i="36"/>
  <c r="AO118" i="36"/>
  <c r="AZ140" i="36"/>
  <c r="AZ131" i="36"/>
  <c r="AQ129" i="36"/>
  <c r="AQ126" i="36" s="1"/>
  <c r="AO115" i="36"/>
  <c r="AZ116" i="36"/>
  <c r="AZ74" i="36"/>
  <c r="AZ136" i="36"/>
  <c r="AO135" i="36"/>
  <c r="AO132" i="36" s="1"/>
  <c r="AZ100" i="36"/>
  <c r="AQ99" i="36"/>
  <c r="K112" i="48"/>
  <c r="F109" i="48"/>
  <c r="K83" i="48"/>
  <c r="F78" i="48"/>
  <c r="F67" i="48" s="1"/>
  <c r="K26" i="48"/>
  <c r="AP122" i="36"/>
  <c r="AZ125" i="36"/>
  <c r="AZ72" i="36"/>
  <c r="AZ82" i="36"/>
  <c r="AP143" i="36"/>
  <c r="AX118" i="36"/>
  <c r="AW118" i="36"/>
  <c r="AZ119" i="36"/>
  <c r="AR73" i="36"/>
  <c r="AR68" i="36" s="1"/>
  <c r="AZ97" i="36"/>
  <c r="AZ88" i="36"/>
  <c r="AO87" i="36"/>
  <c r="AZ109" i="36"/>
  <c r="AQ108" i="36"/>
  <c r="AZ124" i="36"/>
  <c r="AS132" i="36"/>
  <c r="AV76" i="36"/>
  <c r="F16" i="36"/>
  <c r="AP115" i="36"/>
  <c r="AV129" i="36"/>
  <c r="AV126" i="36" s="1"/>
  <c r="K114" i="36"/>
  <c r="J71" i="48"/>
  <c r="H200" i="13"/>
  <c r="F104" i="48"/>
  <c r="H233" i="13"/>
  <c r="H260" i="13"/>
  <c r="E253" i="13"/>
  <c r="F53" i="36"/>
  <c r="G53" i="36" s="1"/>
  <c r="F52" i="36"/>
  <c r="H228" i="13"/>
  <c r="K113" i="48"/>
  <c r="H184" i="13"/>
  <c r="AO129" i="36"/>
  <c r="AO126" i="36" s="1"/>
  <c r="AY129" i="36"/>
  <c r="AY126" i="36" s="1"/>
  <c r="K41" i="48"/>
  <c r="Q115" i="36"/>
  <c r="F36" i="36" s="1"/>
  <c r="F93" i="48"/>
  <c r="J66" i="48"/>
  <c r="H195" i="13"/>
  <c r="H73" i="48"/>
  <c r="K73" i="48" s="1"/>
  <c r="H202" i="13"/>
  <c r="H74" i="48"/>
  <c r="K74" i="48" s="1"/>
  <c r="H107" i="48"/>
  <c r="H108" i="48"/>
  <c r="K108" i="48" s="1"/>
  <c r="H237" i="13"/>
  <c r="H257" i="13"/>
  <c r="H270" i="13"/>
  <c r="Q99" i="36"/>
  <c r="Q129" i="36"/>
  <c r="F121" i="36"/>
  <c r="K49" i="48"/>
  <c r="G176" i="48"/>
  <c r="G195" i="48"/>
  <c r="J19" i="48"/>
  <c r="J29" i="48"/>
  <c r="K29" i="48" s="1"/>
  <c r="H31" i="48"/>
  <c r="H81" i="48"/>
  <c r="H78" i="48" s="1"/>
  <c r="H210" i="13"/>
  <c r="H92" i="48"/>
  <c r="H221" i="13"/>
  <c r="H94" i="48"/>
  <c r="H93" i="48" s="1"/>
  <c r="F98" i="48"/>
  <c r="K98" i="48" s="1"/>
  <c r="H227" i="13"/>
  <c r="H105" i="48"/>
  <c r="K105" i="48" s="1"/>
  <c r="H234" i="13"/>
  <c r="H152" i="13"/>
  <c r="F22" i="48"/>
  <c r="H304" i="48"/>
  <c r="K318" i="48"/>
  <c r="I360" i="48"/>
  <c r="I341" i="48" s="1"/>
  <c r="I442" i="48" s="1"/>
  <c r="F413" i="48"/>
  <c r="F442" i="48" s="1"/>
  <c r="K46" i="48"/>
  <c r="K107" i="48"/>
  <c r="H23" i="48"/>
  <c r="K23" i="48" s="1"/>
  <c r="H153" i="13"/>
  <c r="H193" i="13"/>
  <c r="H64" i="48"/>
  <c r="H56" i="48" s="1"/>
  <c r="H47" i="48" s="1"/>
  <c r="K76" i="48"/>
  <c r="H189" i="13"/>
  <c r="F60" i="48"/>
  <c r="F30" i="48"/>
  <c r="K30" i="48" s="1"/>
  <c r="H160" i="13"/>
  <c r="H35" i="48"/>
  <c r="H165" i="13"/>
  <c r="K62" i="48"/>
  <c r="K64" i="48"/>
  <c r="E35" i="14"/>
  <c r="F125" i="48"/>
  <c r="F124" i="48" s="1"/>
  <c r="F123" i="48" s="1"/>
  <c r="F224" i="48" s="1"/>
  <c r="K82" i="48"/>
  <c r="H100" i="48"/>
  <c r="H250" i="13"/>
  <c r="H256" i="13"/>
  <c r="G234" i="48"/>
  <c r="G233" i="48" s="1"/>
  <c r="G232" i="48" s="1"/>
  <c r="G333" i="48" s="1"/>
  <c r="K296" i="48"/>
  <c r="K420" i="48"/>
  <c r="K427" i="48"/>
  <c r="D17" i="25"/>
  <c r="Q68" i="36"/>
  <c r="K81" i="48"/>
  <c r="H21" i="48"/>
  <c r="H151" i="13"/>
  <c r="J100" i="48"/>
  <c r="J86" i="48" s="1"/>
  <c r="F244" i="13"/>
  <c r="H249" i="13"/>
  <c r="H266" i="13"/>
  <c r="K235" i="48"/>
  <c r="K234" i="48" s="1"/>
  <c r="K233" i="48" s="1"/>
  <c r="K274" i="48"/>
  <c r="K265" i="48" s="1"/>
  <c r="J304" i="48"/>
  <c r="H175" i="13"/>
  <c r="F45" i="48"/>
  <c r="K45" i="48" s="1"/>
  <c r="J343" i="48"/>
  <c r="J342" i="48" s="1"/>
  <c r="J341" i="48" s="1"/>
  <c r="J442" i="48" s="1"/>
  <c r="K414" i="48"/>
  <c r="Q108" i="36"/>
  <c r="F38" i="36" s="1"/>
  <c r="G38" i="36" s="1"/>
  <c r="AN114" i="36" l="1"/>
  <c r="AN111" i="36" s="1"/>
  <c r="AN104" i="36" s="1"/>
  <c r="AN103" i="36" s="1"/>
  <c r="AP68" i="36"/>
  <c r="AY104" i="36"/>
  <c r="AO79" i="36"/>
  <c r="AU79" i="36"/>
  <c r="AU67" i="36" s="1"/>
  <c r="AU90" i="36" s="1"/>
  <c r="L153" i="67"/>
  <c r="L53" i="67"/>
  <c r="L103" i="67"/>
  <c r="P53" i="66"/>
  <c r="J54" i="66" s="1"/>
  <c r="F29" i="36"/>
  <c r="AQ79" i="36"/>
  <c r="AX79" i="36"/>
  <c r="L103" i="36"/>
  <c r="L142" i="36" s="1"/>
  <c r="L150" i="36" s="1"/>
  <c r="L151" i="36" s="1"/>
  <c r="AV68" i="36"/>
  <c r="AY68" i="36"/>
  <c r="AY67" i="36" s="1"/>
  <c r="AY90" i="36" s="1"/>
  <c r="N103" i="36"/>
  <c r="N142" i="36" s="1"/>
  <c r="N150" i="36" s="1"/>
  <c r="N151" i="36" s="1"/>
  <c r="AQ91" i="36"/>
  <c r="AQ68" i="36"/>
  <c r="AV114" i="36"/>
  <c r="AV111" i="36" s="1"/>
  <c r="AU114" i="36"/>
  <c r="AU111" i="36" s="1"/>
  <c r="AU104" i="36" s="1"/>
  <c r="M151" i="36"/>
  <c r="AU68" i="36"/>
  <c r="AV121" i="36"/>
  <c r="AT104" i="36"/>
  <c r="AR79" i="36"/>
  <c r="AR67" i="36" s="1"/>
  <c r="AR90" i="36" s="1"/>
  <c r="G103" i="36"/>
  <c r="G142" i="36" s="1"/>
  <c r="G150" i="36" s="1"/>
  <c r="G151" i="36" s="1"/>
  <c r="AS67" i="36"/>
  <c r="AS90" i="36" s="1"/>
  <c r="AO121" i="36"/>
  <c r="AP114" i="36"/>
  <c r="AP111" i="36" s="1"/>
  <c r="AP104" i="36" s="1"/>
  <c r="AX114" i="36"/>
  <c r="AX111" i="36" s="1"/>
  <c r="AX104" i="36" s="1"/>
  <c r="AV104" i="36"/>
  <c r="AV103" i="36" s="1"/>
  <c r="AV142" i="36" s="1"/>
  <c r="AV150" i="36" s="1"/>
  <c r="AS121" i="36"/>
  <c r="AZ96" i="36"/>
  <c r="AT91" i="36"/>
  <c r="AX68" i="36"/>
  <c r="E103" i="36"/>
  <c r="E142" i="36" s="1"/>
  <c r="P151" i="36"/>
  <c r="AW79" i="36"/>
  <c r="AW67" i="36" s="1"/>
  <c r="AW90" i="36" s="1"/>
  <c r="AR104" i="36"/>
  <c r="AW114" i="36"/>
  <c r="AW111" i="36" s="1"/>
  <c r="AW104" i="36" s="1"/>
  <c r="AT121" i="36"/>
  <c r="AQ121" i="36"/>
  <c r="AQ114" i="36"/>
  <c r="AQ111" i="36" s="1"/>
  <c r="AZ138" i="36"/>
  <c r="AY121" i="36"/>
  <c r="AY103" i="36" s="1"/>
  <c r="AY142" i="36" s="1"/>
  <c r="AY150" i="36" s="1"/>
  <c r="AT79" i="36"/>
  <c r="AX121" i="36"/>
  <c r="L105" i="65"/>
  <c r="Z443" i="65"/>
  <c r="H105" i="65"/>
  <c r="AA455" i="65"/>
  <c r="AA446" i="65"/>
  <c r="I426" i="65"/>
  <c r="Y420" i="65"/>
  <c r="F264" i="65"/>
  <c r="AD485" i="65"/>
  <c r="J195" i="65"/>
  <c r="L172" i="65"/>
  <c r="V411" i="65"/>
  <c r="H172" i="65"/>
  <c r="O208" i="65"/>
  <c r="P403" i="65"/>
  <c r="H267" i="65"/>
  <c r="E387" i="65"/>
  <c r="AD465" i="65"/>
  <c r="X411" i="65"/>
  <c r="O51" i="65"/>
  <c r="O74" i="65" s="1"/>
  <c r="E172" i="65"/>
  <c r="E265" i="65" s="1"/>
  <c r="W476" i="65"/>
  <c r="H514" i="65"/>
  <c r="P172" i="65"/>
  <c r="AC431" i="65"/>
  <c r="AC446" i="65"/>
  <c r="Y431" i="65"/>
  <c r="N172" i="65"/>
  <c r="N195" i="65" s="1"/>
  <c r="G387" i="65"/>
  <c r="I208" i="65"/>
  <c r="I247" i="65" s="1"/>
  <c r="I255" i="65" s="1"/>
  <c r="O415" i="65"/>
  <c r="AA420" i="65"/>
  <c r="M293" i="65"/>
  <c r="M316" i="65" s="1"/>
  <c r="E385" i="65"/>
  <c r="W434" i="65"/>
  <c r="AD415" i="65"/>
  <c r="AE465" i="65"/>
  <c r="G267" i="65"/>
  <c r="Z465" i="65"/>
  <c r="G385" i="65"/>
  <c r="M208" i="65"/>
  <c r="M247" i="65" s="1"/>
  <c r="M255" i="65" s="1"/>
  <c r="F458" i="65"/>
  <c r="AD426" i="65"/>
  <c r="AF455" i="65"/>
  <c r="H146" i="65"/>
  <c r="P426" i="65"/>
  <c r="M403" i="65"/>
  <c r="F388" i="65"/>
  <c r="AG456" i="65"/>
  <c r="AC476" i="65"/>
  <c r="H266" i="65"/>
  <c r="P195" i="65"/>
  <c r="AE482" i="65"/>
  <c r="AB455" i="65"/>
  <c r="V443" i="65"/>
  <c r="H145" i="65"/>
  <c r="AB411" i="65"/>
  <c r="AC469" i="65"/>
  <c r="AC462" i="65"/>
  <c r="E267" i="65"/>
  <c r="AD411" i="65"/>
  <c r="Y434" i="65"/>
  <c r="AF434" i="65"/>
  <c r="W408" i="65"/>
  <c r="O426" i="65"/>
  <c r="G438" i="65"/>
  <c r="Z411" i="65"/>
  <c r="X476" i="65"/>
  <c r="W446" i="65"/>
  <c r="Y473" i="65"/>
  <c r="AF476" i="65"/>
  <c r="L329" i="65"/>
  <c r="L368" i="65" s="1"/>
  <c r="L376" i="65" s="1"/>
  <c r="AG445" i="65"/>
  <c r="H385" i="65"/>
  <c r="M172" i="65"/>
  <c r="M195" i="65" s="1"/>
  <c r="H426" i="65"/>
  <c r="AD420" i="65"/>
  <c r="H392" i="65"/>
  <c r="W485" i="65"/>
  <c r="AE476" i="65"/>
  <c r="P105" i="65"/>
  <c r="P468" i="65" s="1"/>
  <c r="Y476" i="65"/>
  <c r="Y485" i="65"/>
  <c r="AE411" i="65"/>
  <c r="U455" i="65"/>
  <c r="AF411" i="65"/>
  <c r="AC490" i="65"/>
  <c r="O479" i="65"/>
  <c r="AB476" i="65"/>
  <c r="Y462" i="65"/>
  <c r="E514" i="65"/>
  <c r="AE434" i="65"/>
  <c r="AE446" i="65"/>
  <c r="Z462" i="65"/>
  <c r="G208" i="65"/>
  <c r="G247" i="65" s="1"/>
  <c r="G255" i="65" s="1"/>
  <c r="AF465" i="65"/>
  <c r="U462" i="65"/>
  <c r="AA408" i="65"/>
  <c r="M438" i="65"/>
  <c r="O172" i="65"/>
  <c r="O195" i="65" s="1"/>
  <c r="V423" i="65"/>
  <c r="K438" i="65"/>
  <c r="AA431" i="65"/>
  <c r="AB423" i="65"/>
  <c r="J438" i="65"/>
  <c r="Q196" i="65"/>
  <c r="I268" i="65" s="1"/>
  <c r="N293" i="65"/>
  <c r="N316" i="65" s="1"/>
  <c r="E268" i="65"/>
  <c r="E403" i="65"/>
  <c r="AE485" i="65"/>
  <c r="AG484" i="65"/>
  <c r="AG454" i="65"/>
  <c r="AG406" i="65"/>
  <c r="M426" i="65"/>
  <c r="AC420" i="65"/>
  <c r="F271" i="65"/>
  <c r="F385" i="65"/>
  <c r="V485" i="65"/>
  <c r="V482" i="65"/>
  <c r="G147" i="65"/>
  <c r="X423" i="65"/>
  <c r="V415" i="65"/>
  <c r="E264" i="65"/>
  <c r="O293" i="65"/>
  <c r="H386" i="65" s="1"/>
  <c r="AF473" i="65"/>
  <c r="O247" i="65"/>
  <c r="O255" i="65" s="1"/>
  <c r="E143" i="65"/>
  <c r="K415" i="65"/>
  <c r="W443" i="65"/>
  <c r="G266" i="65"/>
  <c r="G145" i="65"/>
  <c r="AA423" i="65"/>
  <c r="F208" i="65"/>
  <c r="F247" i="65" s="1"/>
  <c r="F255" i="65" s="1"/>
  <c r="W482" i="65"/>
  <c r="N51" i="65"/>
  <c r="Z420" i="65"/>
  <c r="E51" i="65"/>
  <c r="E74" i="65" s="1"/>
  <c r="AE490" i="65"/>
  <c r="AB469" i="65"/>
  <c r="O438" i="65"/>
  <c r="AF423" i="65"/>
  <c r="Z423" i="65"/>
  <c r="F403" i="65"/>
  <c r="AD423" i="65"/>
  <c r="AC473" i="65"/>
  <c r="V431" i="65"/>
  <c r="I403" i="65"/>
  <c r="G271" i="65"/>
  <c r="Y446" i="65"/>
  <c r="AC423" i="65"/>
  <c r="AA479" i="65"/>
  <c r="G403" i="65"/>
  <c r="H438" i="65"/>
  <c r="M415" i="65"/>
  <c r="G293" i="65"/>
  <c r="G316" i="65" s="1"/>
  <c r="F329" i="65"/>
  <c r="F368" i="65" s="1"/>
  <c r="F376" i="65" s="1"/>
  <c r="AD431" i="65"/>
  <c r="W420" i="65"/>
  <c r="V490" i="65"/>
  <c r="W431" i="65"/>
  <c r="I195" i="65"/>
  <c r="G195" i="65"/>
  <c r="G256" i="65" s="1"/>
  <c r="AB482" i="65"/>
  <c r="AF479" i="65"/>
  <c r="X479" i="65"/>
  <c r="AA485" i="65"/>
  <c r="Y465" i="65"/>
  <c r="AC485" i="65"/>
  <c r="X446" i="65"/>
  <c r="AG413" i="65"/>
  <c r="X455" i="65"/>
  <c r="AE408" i="65"/>
  <c r="I316" i="65"/>
  <c r="J403" i="65"/>
  <c r="H268" i="65"/>
  <c r="F268" i="65"/>
  <c r="G389" i="65"/>
  <c r="F195" i="65"/>
  <c r="G264" i="65"/>
  <c r="H264" i="65"/>
  <c r="AC452" i="65"/>
  <c r="AC465" i="65"/>
  <c r="Q173" i="65"/>
  <c r="I266" i="65" s="1"/>
  <c r="AG472" i="65"/>
  <c r="U469" i="65"/>
  <c r="F147" i="65"/>
  <c r="X434" i="65"/>
  <c r="N426" i="65"/>
  <c r="E145" i="65"/>
  <c r="V446" i="65"/>
  <c r="Y490" i="65"/>
  <c r="L293" i="65"/>
  <c r="L316" i="65" s="1"/>
  <c r="AE420" i="65"/>
  <c r="Z490" i="65"/>
  <c r="AA476" i="65"/>
  <c r="L468" i="65"/>
  <c r="E293" i="65"/>
  <c r="E316" i="65" s="1"/>
  <c r="J247" i="65"/>
  <c r="J255" i="65" s="1"/>
  <c r="J256" i="65" s="1"/>
  <c r="F266" i="65"/>
  <c r="F143" i="65"/>
  <c r="M51" i="65"/>
  <c r="E415" i="65"/>
  <c r="E508" i="65" s="1"/>
  <c r="AF469" i="65"/>
  <c r="X469" i="65"/>
  <c r="AC411" i="65"/>
  <c r="F438" i="65"/>
  <c r="Z431" i="65"/>
  <c r="H389" i="65"/>
  <c r="E388" i="65"/>
  <c r="AA443" i="65"/>
  <c r="Y408" i="65"/>
  <c r="V420" i="65"/>
  <c r="G146" i="65"/>
  <c r="G391" i="65"/>
  <c r="H147" i="65"/>
  <c r="AF485" i="65"/>
  <c r="AB473" i="65"/>
  <c r="Z482" i="65"/>
  <c r="AE455" i="65"/>
  <c r="AC455" i="65"/>
  <c r="AB465" i="65"/>
  <c r="AA411" i="65"/>
  <c r="AC434" i="65"/>
  <c r="Z446" i="65"/>
  <c r="P329" i="65"/>
  <c r="P368" i="65" s="1"/>
  <c r="P376" i="65" s="1"/>
  <c r="P377" i="65" s="1"/>
  <c r="I438" i="65"/>
  <c r="W490" i="65"/>
  <c r="X482" i="65"/>
  <c r="N461" i="65"/>
  <c r="H271" i="65"/>
  <c r="V434" i="65"/>
  <c r="AB485" i="65"/>
  <c r="M329" i="65"/>
  <c r="M368" i="65" s="1"/>
  <c r="M376" i="65" s="1"/>
  <c r="AG475" i="65"/>
  <c r="F293" i="65"/>
  <c r="F316" i="65" s="1"/>
  <c r="Q184" i="65"/>
  <c r="I267" i="65" s="1"/>
  <c r="AG478" i="65"/>
  <c r="Y469" i="65"/>
  <c r="AG466" i="65"/>
  <c r="G268" i="65"/>
  <c r="L195" i="65"/>
  <c r="Q89" i="65"/>
  <c r="AB446" i="65"/>
  <c r="Y423" i="65"/>
  <c r="O403" i="65"/>
  <c r="F461" i="65"/>
  <c r="AB434" i="65"/>
  <c r="P438" i="65"/>
  <c r="N208" i="65"/>
  <c r="N247" i="65" s="1"/>
  <c r="N255" i="65" s="1"/>
  <c r="F267" i="65"/>
  <c r="X490" i="65"/>
  <c r="F514" i="65"/>
  <c r="N438" i="65"/>
  <c r="L403" i="65"/>
  <c r="L426" i="65"/>
  <c r="F426" i="65"/>
  <c r="Q340" i="65"/>
  <c r="AD482" i="65"/>
  <c r="Z485" i="65"/>
  <c r="G105" i="65"/>
  <c r="U476" i="65"/>
  <c r="AA465" i="65"/>
  <c r="AD462" i="65"/>
  <c r="AG493" i="65"/>
  <c r="N95" i="65"/>
  <c r="N458" i="65" s="1"/>
  <c r="W479" i="65"/>
  <c r="AG447" i="65"/>
  <c r="AD446" i="65"/>
  <c r="W426" i="65"/>
  <c r="L438" i="65"/>
  <c r="AE431" i="65"/>
  <c r="Y411" i="65"/>
  <c r="I329" i="65"/>
  <c r="I368" i="65" s="1"/>
  <c r="I376" i="65" s="1"/>
  <c r="AG457" i="65"/>
  <c r="P208" i="65"/>
  <c r="P247" i="65" s="1"/>
  <c r="P255" i="65" s="1"/>
  <c r="Y415" i="65"/>
  <c r="W411" i="65"/>
  <c r="AE443" i="65"/>
  <c r="H388" i="65"/>
  <c r="AA490" i="65"/>
  <c r="Q305" i="65"/>
  <c r="I388" i="65" s="1"/>
  <c r="J329" i="65"/>
  <c r="J368" i="65" s="1"/>
  <c r="J376" i="65" s="1"/>
  <c r="J377" i="65" s="1"/>
  <c r="U490" i="65"/>
  <c r="J426" i="65"/>
  <c r="AA434" i="65"/>
  <c r="AD490" i="65"/>
  <c r="AK219" i="64"/>
  <c r="AK216" i="64" s="1"/>
  <c r="W446" i="64"/>
  <c r="AP196" i="64"/>
  <c r="AJ173" i="64"/>
  <c r="AO161" i="64"/>
  <c r="F415" i="64"/>
  <c r="AK161" i="64"/>
  <c r="AM173" i="64"/>
  <c r="E388" i="64"/>
  <c r="AN63" i="64"/>
  <c r="AF408" i="64"/>
  <c r="AO196" i="64"/>
  <c r="AF411" i="64"/>
  <c r="AD434" i="64"/>
  <c r="U490" i="64"/>
  <c r="AC469" i="64"/>
  <c r="AG161" i="64"/>
  <c r="AD420" i="64"/>
  <c r="AR184" i="64"/>
  <c r="AB485" i="64"/>
  <c r="AP219" i="64"/>
  <c r="AP216" i="64" s="1"/>
  <c r="AP209" i="64" s="1"/>
  <c r="H438" i="64"/>
  <c r="V423" i="64"/>
  <c r="AI196" i="64"/>
  <c r="J172" i="64"/>
  <c r="J195" i="64" s="1"/>
  <c r="N105" i="64"/>
  <c r="AD490" i="64"/>
  <c r="AR173" i="64"/>
  <c r="I293" i="64"/>
  <c r="I316" i="64" s="1"/>
  <c r="Y411" i="64"/>
  <c r="Y469" i="64"/>
  <c r="AQ173" i="64"/>
  <c r="AE415" i="64" s="1"/>
  <c r="AQ161" i="64"/>
  <c r="AC476" i="64"/>
  <c r="X408" i="64"/>
  <c r="AC420" i="64"/>
  <c r="AM219" i="64"/>
  <c r="AM216" i="64" s="1"/>
  <c r="AM209" i="64" s="1"/>
  <c r="G293" i="64"/>
  <c r="G316" i="64" s="1"/>
  <c r="U465" i="64"/>
  <c r="K51" i="64"/>
  <c r="Z490" i="64"/>
  <c r="Y490" i="64"/>
  <c r="M293" i="64"/>
  <c r="AJ161" i="64"/>
  <c r="AP161" i="64"/>
  <c r="H268" i="64"/>
  <c r="AN98" i="64"/>
  <c r="AN95" i="64" s="1"/>
  <c r="AE408" i="64"/>
  <c r="J293" i="64"/>
  <c r="J316" i="64" s="1"/>
  <c r="Z476" i="64"/>
  <c r="U172" i="64"/>
  <c r="U195" i="64" s="1"/>
  <c r="AP75" i="64"/>
  <c r="AD462" i="64"/>
  <c r="AC446" i="64"/>
  <c r="P316" i="64"/>
  <c r="AN196" i="64"/>
  <c r="F208" i="64"/>
  <c r="F247" i="64" s="1"/>
  <c r="F255" i="64" s="1"/>
  <c r="AL161" i="64"/>
  <c r="G172" i="64"/>
  <c r="H208" i="64"/>
  <c r="H247" i="64" s="1"/>
  <c r="H255" i="64" s="1"/>
  <c r="AE423" i="64"/>
  <c r="H271" i="64"/>
  <c r="I438" i="64"/>
  <c r="L172" i="64"/>
  <c r="L195" i="64" s="1"/>
  <c r="G438" i="64"/>
  <c r="W434" i="64"/>
  <c r="E51" i="64"/>
  <c r="K293" i="64"/>
  <c r="G386" i="64" s="1"/>
  <c r="AB490" i="64"/>
  <c r="E266" i="64"/>
  <c r="AE469" i="64"/>
  <c r="E268" i="64"/>
  <c r="AH161" i="64"/>
  <c r="AA446" i="64"/>
  <c r="AK173" i="64"/>
  <c r="AK172" i="64" s="1"/>
  <c r="AK195" i="64" s="1"/>
  <c r="F195" i="64"/>
  <c r="G266" i="64"/>
  <c r="AE455" i="64"/>
  <c r="AG75" i="64"/>
  <c r="Y420" i="64"/>
  <c r="AG445" i="64"/>
  <c r="Y485" i="64"/>
  <c r="E438" i="64"/>
  <c r="AE420" i="64"/>
  <c r="AQ219" i="64"/>
  <c r="AQ216" i="64" s="1"/>
  <c r="AQ209" i="64" s="1"/>
  <c r="H329" i="64"/>
  <c r="H368" i="64" s="1"/>
  <c r="H376" i="64" s="1"/>
  <c r="AH196" i="64"/>
  <c r="E145" i="64"/>
  <c r="AR196" i="64"/>
  <c r="Y443" i="64"/>
  <c r="AL196" i="64"/>
  <c r="P172" i="64"/>
  <c r="P195" i="64" s="1"/>
  <c r="I105" i="64"/>
  <c r="F150" i="64" s="1"/>
  <c r="N403" i="64"/>
  <c r="AF423" i="64"/>
  <c r="AM196" i="64"/>
  <c r="N438" i="64"/>
  <c r="V411" i="64"/>
  <c r="V482" i="64"/>
  <c r="AO40" i="64"/>
  <c r="AC403" i="64" s="1"/>
  <c r="N415" i="64"/>
  <c r="AO219" i="64"/>
  <c r="AO216" i="64" s="1"/>
  <c r="AO209" i="64" s="1"/>
  <c r="W465" i="64"/>
  <c r="K172" i="64"/>
  <c r="H389" i="64"/>
  <c r="AD411" i="64"/>
  <c r="G267" i="64"/>
  <c r="U443" i="64"/>
  <c r="AS166" i="64"/>
  <c r="AI98" i="64"/>
  <c r="AI95" i="64" s="1"/>
  <c r="AC482" i="64"/>
  <c r="I426" i="64"/>
  <c r="Q431" i="64"/>
  <c r="AC423" i="64"/>
  <c r="P403" i="64"/>
  <c r="N293" i="64"/>
  <c r="H386" i="64" s="1"/>
  <c r="AN184" i="64"/>
  <c r="AK40" i="64"/>
  <c r="AH219" i="64"/>
  <c r="AH216" i="64" s="1"/>
  <c r="AH209" i="64" s="1"/>
  <c r="AI184" i="64"/>
  <c r="AI172" i="64" s="1"/>
  <c r="F264" i="64"/>
  <c r="W431" i="64"/>
  <c r="G51" i="64"/>
  <c r="G74" i="64" s="1"/>
  <c r="G389" i="64"/>
  <c r="AJ98" i="64"/>
  <c r="AJ95" i="64" s="1"/>
  <c r="F147" i="64"/>
  <c r="M415" i="64"/>
  <c r="K329" i="64"/>
  <c r="K368" i="64" s="1"/>
  <c r="K376" i="64" s="1"/>
  <c r="U51" i="64"/>
  <c r="U74" i="64" s="1"/>
  <c r="O172" i="64"/>
  <c r="F268" i="64"/>
  <c r="I208" i="64"/>
  <c r="I247" i="64" s="1"/>
  <c r="I255" i="64" s="1"/>
  <c r="AA476" i="64"/>
  <c r="AD423" i="64"/>
  <c r="AO116" i="64"/>
  <c r="AC479" i="64" s="1"/>
  <c r="H461" i="64"/>
  <c r="E208" i="64"/>
  <c r="E247" i="64" s="1"/>
  <c r="Z420" i="64"/>
  <c r="AS106" i="64"/>
  <c r="AF465" i="64"/>
  <c r="AC490" i="64"/>
  <c r="F146" i="64"/>
  <c r="L426" i="64"/>
  <c r="AI161" i="64"/>
  <c r="AG463" i="64"/>
  <c r="AC443" i="64"/>
  <c r="H172" i="64"/>
  <c r="H195" i="64" s="1"/>
  <c r="H146" i="64"/>
  <c r="J403" i="64"/>
  <c r="AH116" i="64"/>
  <c r="AH105" i="64" s="1"/>
  <c r="U455" i="64"/>
  <c r="W485" i="64"/>
  <c r="W408" i="64"/>
  <c r="AG418" i="64"/>
  <c r="AD446" i="64"/>
  <c r="P438" i="64"/>
  <c r="AG173" i="64"/>
  <c r="O51" i="64"/>
  <c r="O74" i="64" s="1"/>
  <c r="AL219" i="64"/>
  <c r="AL216" i="64" s="1"/>
  <c r="AL209" i="64" s="1"/>
  <c r="M172" i="64"/>
  <c r="U482" i="64"/>
  <c r="AA431" i="64"/>
  <c r="AA420" i="64"/>
  <c r="F105" i="64"/>
  <c r="F468" i="64" s="1"/>
  <c r="Z411" i="64"/>
  <c r="F329" i="64"/>
  <c r="F368" i="64" s="1"/>
  <c r="F376" i="64" s="1"/>
  <c r="X482" i="64"/>
  <c r="G387" i="64"/>
  <c r="AC465" i="64"/>
  <c r="N51" i="64"/>
  <c r="N74" i="64" s="1"/>
  <c r="AE490" i="64"/>
  <c r="AL226" i="64"/>
  <c r="O316" i="64"/>
  <c r="X485" i="64"/>
  <c r="AO184" i="64"/>
  <c r="J51" i="64"/>
  <c r="J74" i="64" s="1"/>
  <c r="AC434" i="64"/>
  <c r="AC408" i="64"/>
  <c r="AF490" i="64"/>
  <c r="I172" i="64"/>
  <c r="I195" i="64" s="1"/>
  <c r="AE431" i="64"/>
  <c r="AA455" i="64"/>
  <c r="AE465" i="64"/>
  <c r="AJ184" i="64"/>
  <c r="AJ172" i="64" s="1"/>
  <c r="AJ195" i="64" s="1"/>
  <c r="G461" i="64"/>
  <c r="G514" i="64"/>
  <c r="G458" i="64"/>
  <c r="AL110" i="64"/>
  <c r="Z473" i="64" s="1"/>
  <c r="AS240" i="64"/>
  <c r="AF479" i="64"/>
  <c r="X479" i="64"/>
  <c r="Z485" i="64"/>
  <c r="V485" i="64"/>
  <c r="U476" i="64"/>
  <c r="AQ196" i="64"/>
  <c r="H266" i="64"/>
  <c r="Z455" i="64"/>
  <c r="U469" i="64"/>
  <c r="W423" i="64"/>
  <c r="AS181" i="64"/>
  <c r="AB465" i="64"/>
  <c r="F514" i="64"/>
  <c r="F270" i="64"/>
  <c r="P426" i="64"/>
  <c r="AF482" i="64"/>
  <c r="AE485" i="64"/>
  <c r="AG448" i="64"/>
  <c r="X411" i="64"/>
  <c r="AC485" i="64"/>
  <c r="G403" i="64"/>
  <c r="J426" i="64"/>
  <c r="AD455" i="64"/>
  <c r="AP226" i="64"/>
  <c r="AP184" i="64"/>
  <c r="AP172" i="64" s="1"/>
  <c r="Y476" i="64"/>
  <c r="V476" i="64"/>
  <c r="W469" i="64"/>
  <c r="U434" i="64"/>
  <c r="AE446" i="64"/>
  <c r="AS223" i="64"/>
  <c r="AK209" i="64"/>
  <c r="AM184" i="64"/>
  <c r="AM172" i="64" s="1"/>
  <c r="AM195" i="64" s="1"/>
  <c r="V420" i="64"/>
  <c r="AB423" i="64"/>
  <c r="U87" i="64"/>
  <c r="U126" i="64" s="1"/>
  <c r="U134" i="64" s="1"/>
  <c r="AM89" i="64"/>
  <c r="AA452" i="64" s="1"/>
  <c r="AF443" i="64"/>
  <c r="M426" i="64"/>
  <c r="Y455" i="64"/>
  <c r="W455" i="64"/>
  <c r="L461" i="64"/>
  <c r="AG413" i="64"/>
  <c r="V434" i="64"/>
  <c r="AE411" i="64"/>
  <c r="AG447" i="64"/>
  <c r="Q317" i="64"/>
  <c r="I389" i="64" s="1"/>
  <c r="AR219" i="64"/>
  <c r="AR216" i="64" s="1"/>
  <c r="AR209" i="64" s="1"/>
  <c r="G426" i="64"/>
  <c r="AK196" i="64"/>
  <c r="H267" i="64"/>
  <c r="P208" i="64"/>
  <c r="P247" i="64" s="1"/>
  <c r="P255" i="64" s="1"/>
  <c r="F426" i="64"/>
  <c r="U411" i="64"/>
  <c r="AO173" i="64"/>
  <c r="AS248" i="64"/>
  <c r="W462" i="64"/>
  <c r="AS192" i="64"/>
  <c r="G268" i="64"/>
  <c r="M316" i="64"/>
  <c r="AR226" i="64"/>
  <c r="V473" i="64"/>
  <c r="AD438" i="64"/>
  <c r="X490" i="64"/>
  <c r="W420" i="64"/>
  <c r="Z462" i="64"/>
  <c r="F389" i="64"/>
  <c r="AG116" i="64"/>
  <c r="U479" i="64" s="1"/>
  <c r="AB443" i="64"/>
  <c r="AA434" i="64"/>
  <c r="Z431" i="64"/>
  <c r="H145" i="64"/>
  <c r="F267" i="64"/>
  <c r="L438" i="64"/>
  <c r="AS169" i="64"/>
  <c r="M329" i="64"/>
  <c r="M368" i="64" s="1"/>
  <c r="M376" i="64" s="1"/>
  <c r="M438" i="64"/>
  <c r="Q196" i="64"/>
  <c r="I268" i="64" s="1"/>
  <c r="G385" i="64"/>
  <c r="AA423" i="64"/>
  <c r="AF485" i="64"/>
  <c r="Q337" i="64"/>
  <c r="AJ226" i="64"/>
  <c r="AI226" i="64"/>
  <c r="X465" i="64"/>
  <c r="AJ196" i="64"/>
  <c r="X462" i="64"/>
  <c r="Y446" i="64"/>
  <c r="G145" i="64"/>
  <c r="F51" i="64"/>
  <c r="F414" i="64" s="1"/>
  <c r="W411" i="64"/>
  <c r="Q184" i="64"/>
  <c r="I267" i="64" s="1"/>
  <c r="F266" i="64"/>
  <c r="AA490" i="64"/>
  <c r="AL184" i="64"/>
  <c r="G388" i="64"/>
  <c r="G392" i="64"/>
  <c r="Z469" i="64"/>
  <c r="AS178" i="64"/>
  <c r="AG457" i="64"/>
  <c r="W476" i="64"/>
  <c r="AA485" i="64"/>
  <c r="AB411" i="64"/>
  <c r="F387" i="64"/>
  <c r="AF446" i="64"/>
  <c r="H426" i="64"/>
  <c r="AG407" i="64"/>
  <c r="E267" i="64"/>
  <c r="W490" i="64"/>
  <c r="AD485" i="64"/>
  <c r="AI219" i="64"/>
  <c r="AI216" i="64" s="1"/>
  <c r="AI209" i="64" s="1"/>
  <c r="F385" i="64"/>
  <c r="AM226" i="64"/>
  <c r="AN219" i="64"/>
  <c r="AN216" i="64" s="1"/>
  <c r="AN209" i="64" s="1"/>
  <c r="AA473" i="64"/>
  <c r="V469" i="64"/>
  <c r="I403" i="64"/>
  <c r="Y465" i="64"/>
  <c r="K458" i="64"/>
  <c r="F388" i="64"/>
  <c r="AB482" i="64"/>
  <c r="I329" i="64"/>
  <c r="I368" i="64" s="1"/>
  <c r="I376" i="64" s="1"/>
  <c r="AG493" i="64"/>
  <c r="AD482" i="64"/>
  <c r="AB462" i="64"/>
  <c r="AR95" i="64"/>
  <c r="AK75" i="64"/>
  <c r="V431" i="64"/>
  <c r="AG422" i="64"/>
  <c r="N426" i="64"/>
  <c r="AS220" i="64"/>
  <c r="K88" i="64"/>
  <c r="K451" i="64" s="1"/>
  <c r="X446" i="64"/>
  <c r="Z434" i="64"/>
  <c r="N172" i="64"/>
  <c r="Q173" i="64"/>
  <c r="I266" i="64" s="1"/>
  <c r="L329" i="64"/>
  <c r="L368" i="64" s="1"/>
  <c r="L376" i="64" s="1"/>
  <c r="AH184" i="64"/>
  <c r="AH172" i="64" s="1"/>
  <c r="G208" i="64"/>
  <c r="G247" i="64" s="1"/>
  <c r="G255" i="64" s="1"/>
  <c r="AN173" i="64"/>
  <c r="G264" i="64"/>
  <c r="M403" i="64"/>
  <c r="AI52" i="64"/>
  <c r="AJ219" i="64"/>
  <c r="AJ216" i="64" s="1"/>
  <c r="AJ209" i="64" s="1"/>
  <c r="Y434" i="64"/>
  <c r="O330" i="64"/>
  <c r="O329" i="64" s="1"/>
  <c r="O368" i="64" s="1"/>
  <c r="O376" i="64" s="1"/>
  <c r="J329" i="64"/>
  <c r="J368" i="64" s="1"/>
  <c r="J376" i="64" s="1"/>
  <c r="AA465" i="64"/>
  <c r="H385" i="64"/>
  <c r="J479" i="64"/>
  <c r="AG471" i="64"/>
  <c r="AS102" i="64"/>
  <c r="Q52" i="64"/>
  <c r="AB434" i="64"/>
  <c r="AS227" i="64"/>
  <c r="AS213" i="64"/>
  <c r="V455" i="64"/>
  <c r="Q219" i="64"/>
  <c r="E172" i="64"/>
  <c r="F316" i="64"/>
  <c r="AS234" i="64"/>
  <c r="AE473" i="64"/>
  <c r="AH226" i="64"/>
  <c r="AD479" i="64"/>
  <c r="I415" i="64"/>
  <c r="Q161" i="64"/>
  <c r="I264" i="64" s="1"/>
  <c r="H387" i="64"/>
  <c r="E264" i="64"/>
  <c r="AS92" i="64"/>
  <c r="H514" i="64"/>
  <c r="G329" i="64"/>
  <c r="G368" i="64" s="1"/>
  <c r="G376" i="64" s="1"/>
  <c r="O461" i="64"/>
  <c r="AG464" i="64"/>
  <c r="AA469" i="64"/>
  <c r="F271" i="64"/>
  <c r="X443" i="64"/>
  <c r="O438" i="64"/>
  <c r="AE434" i="64"/>
  <c r="AD431" i="64"/>
  <c r="AG52" i="64"/>
  <c r="AA408" i="64"/>
  <c r="Y423" i="64"/>
  <c r="M208" i="64"/>
  <c r="M247" i="64" s="1"/>
  <c r="M255" i="64" s="1"/>
  <c r="O403" i="64"/>
  <c r="AK226" i="64"/>
  <c r="L208" i="64"/>
  <c r="L247" i="64" s="1"/>
  <c r="L255" i="64" s="1"/>
  <c r="Q216" i="64"/>
  <c r="AC411" i="64"/>
  <c r="AB408" i="64"/>
  <c r="W473" i="64"/>
  <c r="AT68" i="36"/>
  <c r="AN226" i="64"/>
  <c r="AS237" i="64"/>
  <c r="P329" i="64"/>
  <c r="P368" i="64" s="1"/>
  <c r="P376" i="64" s="1"/>
  <c r="K208" i="64"/>
  <c r="K247" i="64" s="1"/>
  <c r="K255" i="64" s="1"/>
  <c r="G270" i="64"/>
  <c r="L208" i="65"/>
  <c r="L247" i="65" s="1"/>
  <c r="L255" i="65" s="1"/>
  <c r="G270" i="65"/>
  <c r="K285" i="48"/>
  <c r="AZ108" i="36"/>
  <c r="AG406" i="64"/>
  <c r="AO231" i="64"/>
  <c r="AO226" i="64" s="1"/>
  <c r="O209" i="64"/>
  <c r="O208" i="64" s="1"/>
  <c r="O247" i="64" s="1"/>
  <c r="O255" i="64" s="1"/>
  <c r="Z446" i="64"/>
  <c r="X434" i="64"/>
  <c r="AJ63" i="64"/>
  <c r="X426" i="64" s="1"/>
  <c r="AM52" i="64"/>
  <c r="H392" i="64"/>
  <c r="G391" i="64"/>
  <c r="K461" i="64"/>
  <c r="AC455" i="64"/>
  <c r="AG496" i="64"/>
  <c r="O458" i="64"/>
  <c r="Z482" i="64"/>
  <c r="AG481" i="64"/>
  <c r="AG484" i="64"/>
  <c r="Z423" i="64"/>
  <c r="E143" i="64"/>
  <c r="Q443" i="64"/>
  <c r="AG425" i="64"/>
  <c r="Q411" i="64"/>
  <c r="AQ226" i="64"/>
  <c r="M105" i="64"/>
  <c r="M468" i="64" s="1"/>
  <c r="U208" i="64"/>
  <c r="U247" i="64" s="1"/>
  <c r="U255" i="64" s="1"/>
  <c r="AS201" i="64"/>
  <c r="AB479" i="64"/>
  <c r="P105" i="64"/>
  <c r="P468" i="64" s="1"/>
  <c r="AG410" i="64"/>
  <c r="V446" i="64"/>
  <c r="G392" i="65"/>
  <c r="K293" i="65"/>
  <c r="K316" i="65" s="1"/>
  <c r="Q110" i="65"/>
  <c r="Q473" i="65" s="1"/>
  <c r="W465" i="65"/>
  <c r="Q216" i="65"/>
  <c r="H391" i="65"/>
  <c r="Q294" i="65"/>
  <c r="I387" i="65" s="1"/>
  <c r="Q161" i="65"/>
  <c r="I264" i="65" s="1"/>
  <c r="X465" i="65"/>
  <c r="J51" i="65"/>
  <c r="J74" i="65" s="1"/>
  <c r="H403" i="65"/>
  <c r="I51" i="65"/>
  <c r="I414" i="65" s="1"/>
  <c r="AE479" i="65"/>
  <c r="F391" i="65"/>
  <c r="H329" i="65"/>
  <c r="H368" i="65" s="1"/>
  <c r="H376" i="65" s="1"/>
  <c r="V465" i="65"/>
  <c r="AF490" i="65"/>
  <c r="I415" i="65"/>
  <c r="X408" i="65"/>
  <c r="Q305" i="64"/>
  <c r="I388" i="64" s="1"/>
  <c r="K415" i="64"/>
  <c r="J438" i="64"/>
  <c r="F510" i="64" s="1"/>
  <c r="O415" i="64"/>
  <c r="AF408" i="65"/>
  <c r="V443" i="64"/>
  <c r="AH75" i="64"/>
  <c r="U408" i="64"/>
  <c r="U452" i="64"/>
  <c r="Z479" i="65"/>
  <c r="K426" i="65"/>
  <c r="K51" i="65"/>
  <c r="K74" i="65" s="1"/>
  <c r="Y403" i="65"/>
  <c r="H253" i="13"/>
  <c r="K304" i="48"/>
  <c r="O103" i="36"/>
  <c r="O142" i="36" s="1"/>
  <c r="O150" i="36" s="1"/>
  <c r="O151" i="36" s="1"/>
  <c r="K394" i="48"/>
  <c r="J103" i="36"/>
  <c r="J142" i="36" s="1"/>
  <c r="J150" i="36" s="1"/>
  <c r="J151" i="36" s="1"/>
  <c r="E333" i="48"/>
  <c r="AU121" i="36"/>
  <c r="AW121" i="36"/>
  <c r="E14" i="48"/>
  <c r="E115" i="48" s="1"/>
  <c r="Q340" i="64"/>
  <c r="Q469" i="64"/>
  <c r="AH52" i="64"/>
  <c r="E403" i="64"/>
  <c r="Q423" i="64"/>
  <c r="Q282" i="64"/>
  <c r="I385" i="64" s="1"/>
  <c r="AS204" i="64"/>
  <c r="AL89" i="64"/>
  <c r="Z452" i="64" s="1"/>
  <c r="H147" i="64"/>
  <c r="AS189" i="64"/>
  <c r="AG429" i="64"/>
  <c r="G329" i="65"/>
  <c r="G368" i="65" s="1"/>
  <c r="G376" i="65" s="1"/>
  <c r="Q282" i="65"/>
  <c r="I385" i="65" s="1"/>
  <c r="AG471" i="65"/>
  <c r="G388" i="65"/>
  <c r="AF482" i="65"/>
  <c r="Q219" i="65"/>
  <c r="J458" i="65"/>
  <c r="F146" i="65"/>
  <c r="AD479" i="65"/>
  <c r="V479" i="65"/>
  <c r="Q75" i="65"/>
  <c r="AF446" i="65"/>
  <c r="Q434" i="65"/>
  <c r="F389" i="65"/>
  <c r="W423" i="65"/>
  <c r="AC408" i="65"/>
  <c r="AB490" i="65"/>
  <c r="F387" i="65"/>
  <c r="H293" i="65"/>
  <c r="AS243" i="64"/>
  <c r="AB408" i="65"/>
  <c r="AB431" i="64"/>
  <c r="H264" i="64"/>
  <c r="AF431" i="64"/>
  <c r="J415" i="64"/>
  <c r="G426" i="65"/>
  <c r="G51" i="65"/>
  <c r="U411" i="65"/>
  <c r="AF434" i="64"/>
  <c r="AR63" i="64"/>
  <c r="AD434" i="65"/>
  <c r="Z443" i="64"/>
  <c r="AL75" i="64"/>
  <c r="K109" i="48"/>
  <c r="AZ143" i="36"/>
  <c r="D166" i="36" s="1"/>
  <c r="K195" i="48"/>
  <c r="K224" i="48" s="1"/>
  <c r="Q90" i="36"/>
  <c r="AG478" i="64"/>
  <c r="V462" i="64"/>
  <c r="Q485" i="64"/>
  <c r="AG477" i="64"/>
  <c r="AE476" i="64"/>
  <c r="AF462" i="64"/>
  <c r="F403" i="64"/>
  <c r="E385" i="64"/>
  <c r="AB446" i="64"/>
  <c r="AA411" i="64"/>
  <c r="L403" i="64"/>
  <c r="P461" i="64"/>
  <c r="I51" i="64"/>
  <c r="I74" i="64" s="1"/>
  <c r="W455" i="65"/>
  <c r="X452" i="65"/>
  <c r="H387" i="65"/>
  <c r="V462" i="65"/>
  <c r="Y455" i="65"/>
  <c r="Q482" i="65"/>
  <c r="J461" i="65"/>
  <c r="E147" i="65"/>
  <c r="Q52" i="65"/>
  <c r="G514" i="65"/>
  <c r="N121" i="63"/>
  <c r="U408" i="65"/>
  <c r="L316" i="64"/>
  <c r="X431" i="64"/>
  <c r="Y408" i="64"/>
  <c r="F438" i="64"/>
  <c r="G415" i="64"/>
  <c r="AD443" i="64"/>
  <c r="N22" i="63"/>
  <c r="G22" i="63"/>
  <c r="T23" i="63"/>
  <c r="N58" i="63"/>
  <c r="K58" i="63"/>
  <c r="T101" i="63"/>
  <c r="T111" i="63" s="1"/>
  <c r="J23" i="63"/>
  <c r="J22" i="63" s="1"/>
  <c r="O121" i="63"/>
  <c r="E14" i="33" s="1"/>
  <c r="T15" i="63"/>
  <c r="O22" i="63"/>
  <c r="H132" i="63"/>
  <c r="G121" i="63"/>
  <c r="T92" i="63"/>
  <c r="G58" i="63"/>
  <c r="E389" i="65"/>
  <c r="Q317" i="65"/>
  <c r="I389" i="65" s="1"/>
  <c r="Q337" i="65"/>
  <c r="E330" i="65"/>
  <c r="AA469" i="65"/>
  <c r="X462" i="65"/>
  <c r="AF452" i="65"/>
  <c r="E473" i="65"/>
  <c r="O468" i="65"/>
  <c r="Q462" i="65"/>
  <c r="P461" i="65"/>
  <c r="P95" i="65"/>
  <c r="AC482" i="65"/>
  <c r="U482" i="65"/>
  <c r="AA462" i="65"/>
  <c r="K461" i="65"/>
  <c r="K95" i="65"/>
  <c r="J452" i="65"/>
  <c r="J88" i="65"/>
  <c r="U446" i="65"/>
  <c r="U431" i="65"/>
  <c r="X420" i="65"/>
  <c r="Z408" i="65"/>
  <c r="AA403" i="65"/>
  <c r="H270" i="65"/>
  <c r="Q446" i="65"/>
  <c r="X431" i="65"/>
  <c r="X426" i="65"/>
  <c r="AG410" i="65"/>
  <c r="Y452" i="65"/>
  <c r="AG432" i="65"/>
  <c r="AG424" i="65"/>
  <c r="Y443" i="65"/>
  <c r="AG441" i="65"/>
  <c r="AG422" i="65"/>
  <c r="L415" i="65"/>
  <c r="L51" i="65"/>
  <c r="AF403" i="65"/>
  <c r="F392" i="65"/>
  <c r="W469" i="65"/>
  <c r="H468" i="65"/>
  <c r="U465" i="65"/>
  <c r="M461" i="65"/>
  <c r="M95" i="65"/>
  <c r="AB452" i="65"/>
  <c r="Q490" i="65"/>
  <c r="I514" i="65" s="1"/>
  <c r="I151" i="65"/>
  <c r="K468" i="65"/>
  <c r="L461" i="65"/>
  <c r="L95" i="65"/>
  <c r="AG448" i="65"/>
  <c r="Q465" i="65"/>
  <c r="O329" i="65"/>
  <c r="O368" i="65" s="1"/>
  <c r="O376" i="65" s="1"/>
  <c r="K208" i="65"/>
  <c r="I479" i="65"/>
  <c r="I105" i="65"/>
  <c r="I468" i="65" s="1"/>
  <c r="AD476" i="65"/>
  <c r="AD473" i="65"/>
  <c r="V476" i="65"/>
  <c r="F270" i="65"/>
  <c r="H208" i="65"/>
  <c r="AG487" i="65"/>
  <c r="AG464" i="65"/>
  <c r="AB443" i="65"/>
  <c r="Q443" i="65"/>
  <c r="AG433" i="65"/>
  <c r="U423" i="65"/>
  <c r="AG418" i="65"/>
  <c r="F74" i="65"/>
  <c r="V408" i="65"/>
  <c r="E226" i="65"/>
  <c r="AA438" i="65"/>
  <c r="E438" i="65"/>
  <c r="U434" i="65"/>
  <c r="AG429" i="65"/>
  <c r="K195" i="65"/>
  <c r="AD455" i="65"/>
  <c r="V455" i="65"/>
  <c r="Q431" i="65"/>
  <c r="Q423" i="65"/>
  <c r="AE473" i="65"/>
  <c r="W473" i="65"/>
  <c r="Z469" i="65"/>
  <c r="N105" i="65"/>
  <c r="F105" i="65"/>
  <c r="F468" i="65" s="1"/>
  <c r="AG444" i="65"/>
  <c r="AG430" i="65"/>
  <c r="H415" i="65"/>
  <c r="F145" i="65"/>
  <c r="H51" i="65"/>
  <c r="AB403" i="65"/>
  <c r="E347" i="65"/>
  <c r="AG477" i="65"/>
  <c r="Q476" i="65"/>
  <c r="Q469" i="65"/>
  <c r="AG467" i="65"/>
  <c r="AF462" i="65"/>
  <c r="I461" i="65"/>
  <c r="I95" i="65"/>
  <c r="G468" i="65"/>
  <c r="H461" i="65"/>
  <c r="H95" i="65"/>
  <c r="E209" i="65"/>
  <c r="Q210" i="65"/>
  <c r="AG496" i="65"/>
  <c r="K329" i="65"/>
  <c r="N368" i="65"/>
  <c r="N376" i="65" s="1"/>
  <c r="X485" i="65"/>
  <c r="Y482" i="65"/>
  <c r="AE462" i="65"/>
  <c r="W462" i="65"/>
  <c r="U485" i="65"/>
  <c r="O461" i="65"/>
  <c r="O95" i="65"/>
  <c r="G461" i="65"/>
  <c r="G95" i="65"/>
  <c r="N452" i="65"/>
  <c r="F452" i="65"/>
  <c r="F88" i="65"/>
  <c r="AG425" i="65"/>
  <c r="AF420" i="65"/>
  <c r="AG412" i="65"/>
  <c r="Q411" i="65"/>
  <c r="AG407" i="65"/>
  <c r="AG436" i="65"/>
  <c r="AF431" i="65"/>
  <c r="AF426" i="65"/>
  <c r="AG421" i="65"/>
  <c r="U473" i="65"/>
  <c r="AG419" i="65"/>
  <c r="H143" i="65"/>
  <c r="AC443" i="65"/>
  <c r="U443" i="65"/>
  <c r="Q485" i="65"/>
  <c r="AG481" i="65"/>
  <c r="AE469" i="65"/>
  <c r="AB462" i="65"/>
  <c r="E461" i="65"/>
  <c r="Q98" i="65"/>
  <c r="E95" i="65"/>
  <c r="Q455" i="65"/>
  <c r="AG488" i="65"/>
  <c r="AG463" i="65"/>
  <c r="AG460" i="65"/>
  <c r="AG483" i="65"/>
  <c r="M479" i="65"/>
  <c r="M105" i="65"/>
  <c r="M468" i="65" s="1"/>
  <c r="E479" i="65"/>
  <c r="Q116" i="65"/>
  <c r="Q479" i="65" s="1"/>
  <c r="E105" i="65"/>
  <c r="Z476" i="65"/>
  <c r="Z473" i="65"/>
  <c r="F265" i="65"/>
  <c r="H195" i="65"/>
  <c r="AF443" i="65"/>
  <c r="X443" i="65"/>
  <c r="AB420" i="65"/>
  <c r="AD408" i="65"/>
  <c r="AG442" i="65"/>
  <c r="AB431" i="65"/>
  <c r="Y426" i="65"/>
  <c r="Q420" i="65"/>
  <c r="K403" i="65"/>
  <c r="G143" i="65"/>
  <c r="Z455" i="65"/>
  <c r="AA473" i="65"/>
  <c r="AD469" i="65"/>
  <c r="V469" i="65"/>
  <c r="J105" i="65"/>
  <c r="J468" i="65" s="1"/>
  <c r="AG435" i="65"/>
  <c r="E426" i="65"/>
  <c r="E146" i="65"/>
  <c r="Q63" i="65"/>
  <c r="U420" i="65"/>
  <c r="P415" i="65"/>
  <c r="P51" i="65"/>
  <c r="AG409" i="65"/>
  <c r="Q408" i="65"/>
  <c r="Q40" i="65"/>
  <c r="E74" i="64"/>
  <c r="N468" i="64"/>
  <c r="N329" i="64"/>
  <c r="AN40" i="64"/>
  <c r="AD476" i="64"/>
  <c r="AP110" i="64"/>
  <c r="AD473" i="64" s="1"/>
  <c r="AE462" i="64"/>
  <c r="AQ98" i="64"/>
  <c r="G451" i="64"/>
  <c r="X420" i="64"/>
  <c r="AJ52" i="64"/>
  <c r="W482" i="64"/>
  <c r="AI116" i="64"/>
  <c r="AS119" i="64"/>
  <c r="AS80" i="64"/>
  <c r="E387" i="64"/>
  <c r="Q294" i="64"/>
  <c r="I387" i="64" s="1"/>
  <c r="E293" i="64"/>
  <c r="Z479" i="64"/>
  <c r="J468" i="64"/>
  <c r="AD465" i="64"/>
  <c r="AP98" i="64"/>
  <c r="V465" i="64"/>
  <c r="AH98" i="64"/>
  <c r="AG454" i="64"/>
  <c r="AG435" i="64"/>
  <c r="Q434" i="64"/>
  <c r="AG430" i="64"/>
  <c r="U420" i="64"/>
  <c r="AS57" i="64"/>
  <c r="P415" i="64"/>
  <c r="P51" i="64"/>
  <c r="K74" i="64"/>
  <c r="AJ40" i="64"/>
  <c r="G271" i="64"/>
  <c r="U485" i="64"/>
  <c r="AS122" i="64"/>
  <c r="AD469" i="64"/>
  <c r="AF455" i="64"/>
  <c r="AR89" i="64"/>
  <c r="X455" i="64"/>
  <c r="AJ89" i="64"/>
  <c r="AE443" i="64"/>
  <c r="AQ75" i="64"/>
  <c r="AR75" i="64"/>
  <c r="H510" i="64"/>
  <c r="AG433" i="64"/>
  <c r="AP63" i="64"/>
  <c r="U423" i="64"/>
  <c r="AS60" i="64"/>
  <c r="AG412" i="64"/>
  <c r="J208" i="64"/>
  <c r="J247" i="64" s="1"/>
  <c r="J255" i="64" s="1"/>
  <c r="E514" i="64"/>
  <c r="AG475" i="64"/>
  <c r="AC462" i="64"/>
  <c r="AO98" i="64"/>
  <c r="U462" i="64"/>
  <c r="AG98" i="64"/>
  <c r="AS99" i="64"/>
  <c r="Q446" i="64"/>
  <c r="G146" i="64"/>
  <c r="K403" i="64"/>
  <c r="G143" i="64"/>
  <c r="AG424" i="64"/>
  <c r="L458" i="64"/>
  <c r="L88" i="64"/>
  <c r="AF469" i="64"/>
  <c r="AS210" i="64"/>
  <c r="AG488" i="64"/>
  <c r="AG444" i="64"/>
  <c r="V408" i="64"/>
  <c r="AH40" i="64"/>
  <c r="AB476" i="64"/>
  <c r="AN110" i="64"/>
  <c r="AB473" i="64" s="1"/>
  <c r="N461" i="64"/>
  <c r="N95" i="64"/>
  <c r="Y473" i="64"/>
  <c r="H468" i="64"/>
  <c r="M461" i="64"/>
  <c r="M95" i="64"/>
  <c r="H458" i="64"/>
  <c r="H88" i="64"/>
  <c r="Y452" i="64"/>
  <c r="AA482" i="64"/>
  <c r="AM116" i="64"/>
  <c r="AB469" i="64"/>
  <c r="F392" i="64"/>
  <c r="V479" i="64"/>
  <c r="AS127" i="64"/>
  <c r="AG487" i="64"/>
  <c r="AG483" i="64"/>
  <c r="N208" i="64"/>
  <c r="AG460" i="64"/>
  <c r="AE452" i="64"/>
  <c r="E452" i="64"/>
  <c r="Q89" i="64"/>
  <c r="Q452" i="64" s="1"/>
  <c r="U446" i="64"/>
  <c r="AS83" i="64"/>
  <c r="AG441" i="64"/>
  <c r="AQ63" i="64"/>
  <c r="AP52" i="64"/>
  <c r="L415" i="64"/>
  <c r="L51" i="64"/>
  <c r="AG409" i="64"/>
  <c r="Q408" i="64"/>
  <c r="Q40" i="64"/>
  <c r="F386" i="64"/>
  <c r="H316" i="64"/>
  <c r="AE482" i="64"/>
  <c r="AQ116" i="64"/>
  <c r="AH89" i="64"/>
  <c r="AA443" i="64"/>
  <c r="AM75" i="64"/>
  <c r="AN75" i="64"/>
  <c r="AC431" i="64"/>
  <c r="AO63" i="64"/>
  <c r="AL63" i="64"/>
  <c r="AF420" i="64"/>
  <c r="AR52" i="64"/>
  <c r="AO52" i="64"/>
  <c r="AD408" i="64"/>
  <c r="AP40" i="64"/>
  <c r="AQ40" i="64"/>
  <c r="G479" i="64"/>
  <c r="Q116" i="64"/>
  <c r="Q479" i="64" s="1"/>
  <c r="G105" i="64"/>
  <c r="G468" i="64" s="1"/>
  <c r="Q455" i="64"/>
  <c r="H143" i="64"/>
  <c r="E271" i="64"/>
  <c r="Q226" i="64"/>
  <c r="I271" i="64" s="1"/>
  <c r="U473" i="64"/>
  <c r="L105" i="64"/>
  <c r="L468" i="64" s="1"/>
  <c r="I461" i="64"/>
  <c r="I95" i="64"/>
  <c r="P458" i="64"/>
  <c r="P88" i="64"/>
  <c r="AG442" i="64"/>
  <c r="AG436" i="64"/>
  <c r="K479" i="64"/>
  <c r="K105" i="64"/>
  <c r="X476" i="64"/>
  <c r="AJ110" i="64"/>
  <c r="X473" i="64" s="1"/>
  <c r="J461" i="64"/>
  <c r="J95" i="64"/>
  <c r="AG419" i="64"/>
  <c r="E392" i="64"/>
  <c r="Q347" i="64"/>
  <c r="I392" i="64" s="1"/>
  <c r="W452" i="64"/>
  <c r="AI63" i="64"/>
  <c r="O479" i="64"/>
  <c r="O105" i="64"/>
  <c r="F461" i="64"/>
  <c r="F95" i="64"/>
  <c r="U431" i="64"/>
  <c r="AS68" i="64"/>
  <c r="AG63" i="64"/>
  <c r="AI40" i="64"/>
  <c r="X469" i="64"/>
  <c r="E461" i="64"/>
  <c r="Q98" i="64"/>
  <c r="E95" i="64"/>
  <c r="E88" i="64" s="1"/>
  <c r="E147" i="64"/>
  <c r="E391" i="64"/>
  <c r="E329" i="64"/>
  <c r="AF476" i="64"/>
  <c r="AR110" i="64"/>
  <c r="AF473" i="64" s="1"/>
  <c r="AS113" i="64"/>
  <c r="AG472" i="64"/>
  <c r="AG466" i="64"/>
  <c r="Q465" i="64"/>
  <c r="Q482" i="64"/>
  <c r="Q476" i="64"/>
  <c r="AG467" i="64"/>
  <c r="AG456" i="64"/>
  <c r="Z465" i="64"/>
  <c r="AL98" i="64"/>
  <c r="AA462" i="64"/>
  <c r="AM98" i="64"/>
  <c r="AO75" i="64"/>
  <c r="K438" i="64"/>
  <c r="G147" i="64"/>
  <c r="AM63" i="64"/>
  <c r="E426" i="64"/>
  <c r="Q63" i="64"/>
  <c r="E146" i="64"/>
  <c r="AL52" i="64"/>
  <c r="H415" i="64"/>
  <c r="F145" i="64"/>
  <c r="H51" i="64"/>
  <c r="AR40" i="64"/>
  <c r="AF403" i="64" s="1"/>
  <c r="E270" i="64"/>
  <c r="Y482" i="64"/>
  <c r="AK116" i="64"/>
  <c r="Y479" i="64" s="1"/>
  <c r="E468" i="64"/>
  <c r="AB455" i="64"/>
  <c r="AN89" i="64"/>
  <c r="W443" i="64"/>
  <c r="AI75" i="64"/>
  <c r="AJ75" i="64"/>
  <c r="Y431" i="64"/>
  <c r="AK63" i="64"/>
  <c r="Y426" i="64" s="1"/>
  <c r="AH63" i="64"/>
  <c r="AB420" i="64"/>
  <c r="AN52" i="64"/>
  <c r="AK52" i="64"/>
  <c r="Z408" i="64"/>
  <c r="AL40" i="64"/>
  <c r="AM40" i="64"/>
  <c r="H403" i="64"/>
  <c r="F143" i="64"/>
  <c r="AG432" i="64"/>
  <c r="E415" i="64"/>
  <c r="F391" i="64"/>
  <c r="Q490" i="64"/>
  <c r="I514" i="64" s="1"/>
  <c r="I151" i="64"/>
  <c r="H473" i="64"/>
  <c r="Q110" i="64"/>
  <c r="Q473" i="64" s="1"/>
  <c r="Y462" i="64"/>
  <c r="AK98" i="64"/>
  <c r="Q462" i="64"/>
  <c r="AC452" i="64"/>
  <c r="Q75" i="64"/>
  <c r="AS71" i="64"/>
  <c r="AG421" i="64"/>
  <c r="Q420" i="64"/>
  <c r="M51" i="64"/>
  <c r="U59" i="63"/>
  <c r="U81" i="63"/>
  <c r="T32" i="63"/>
  <c r="U32" i="63" s="1"/>
  <c r="U103" i="63"/>
  <c r="U101" i="63" s="1"/>
  <c r="U111" i="63" s="1"/>
  <c r="U94" i="63"/>
  <c r="U92" i="63" s="1"/>
  <c r="U24" i="63"/>
  <c r="U23" i="63" s="1"/>
  <c r="J58" i="63"/>
  <c r="T48" i="63"/>
  <c r="T114" i="63"/>
  <c r="T119" i="63" s="1"/>
  <c r="J119" i="63"/>
  <c r="J121" i="63" s="1"/>
  <c r="T81" i="63"/>
  <c r="T59" i="63"/>
  <c r="U49" i="63"/>
  <c r="U48" i="63" s="1"/>
  <c r="U16" i="63"/>
  <c r="U15" i="63" s="1"/>
  <c r="AP121" i="36"/>
  <c r="AR121" i="36"/>
  <c r="I103" i="36"/>
  <c r="I142" i="36" s="1"/>
  <c r="I150" i="36" s="1"/>
  <c r="I151" i="36" s="1"/>
  <c r="AQ105" i="36"/>
  <c r="AZ99" i="36"/>
  <c r="D19" i="50"/>
  <c r="D20" i="50" s="1"/>
  <c r="E20" i="64" s="1"/>
  <c r="E442" i="48"/>
  <c r="K413" i="48"/>
  <c r="H442" i="48"/>
  <c r="F333" i="48"/>
  <c r="H333" i="48"/>
  <c r="I224" i="48"/>
  <c r="J25" i="48"/>
  <c r="K78" i="48"/>
  <c r="AZ85" i="36"/>
  <c r="AP84" i="36"/>
  <c r="J333" i="48"/>
  <c r="H244" i="13"/>
  <c r="H123" i="48"/>
  <c r="H224" i="48" s="1"/>
  <c r="F46" i="36"/>
  <c r="G45" i="36"/>
  <c r="G46" i="36" s="1"/>
  <c r="K232" i="48"/>
  <c r="K333" i="48" s="1"/>
  <c r="AV67" i="36"/>
  <c r="AV90" i="36" s="1"/>
  <c r="G224" i="48"/>
  <c r="AZ118" i="36"/>
  <c r="K342" i="48"/>
  <c r="K341" i="48" s="1"/>
  <c r="AS114" i="36"/>
  <c r="AS111" i="36" s="1"/>
  <c r="AS104" i="36" s="1"/>
  <c r="Q67" i="36"/>
  <c r="F35" i="14"/>
  <c r="D23" i="32"/>
  <c r="D24" i="32" s="1"/>
  <c r="H34" i="48"/>
  <c r="K35" i="48"/>
  <c r="K31" i="48"/>
  <c r="K25" i="48" s="1"/>
  <c r="H25" i="48"/>
  <c r="F39" i="36"/>
  <c r="G36" i="36"/>
  <c r="G39" i="36" s="1"/>
  <c r="F25" i="48"/>
  <c r="G52" i="36"/>
  <c r="G54" i="36" s="1"/>
  <c r="F54" i="36"/>
  <c r="K22" i="48"/>
  <c r="F20" i="48"/>
  <c r="F16" i="48" s="1"/>
  <c r="K92" i="48"/>
  <c r="H86" i="48"/>
  <c r="K66" i="48"/>
  <c r="J56" i="48"/>
  <c r="J47" i="48" s="1"/>
  <c r="AZ130" i="36"/>
  <c r="K71" i="48"/>
  <c r="K69" i="48" s="1"/>
  <c r="K67" i="48" s="1"/>
  <c r="J69" i="48"/>
  <c r="J67" i="48" s="1"/>
  <c r="H20" i="48"/>
  <c r="H16" i="48" s="1"/>
  <c r="K21" i="48"/>
  <c r="K19" i="48"/>
  <c r="K17" i="48" s="1"/>
  <c r="J17" i="48"/>
  <c r="J16" i="48" s="1"/>
  <c r="J15" i="48" s="1"/>
  <c r="J14" i="48" s="1"/>
  <c r="F56" i="48"/>
  <c r="F47" i="48" s="1"/>
  <c r="K60" i="48"/>
  <c r="F103" i="36"/>
  <c r="F142" i="36" s="1"/>
  <c r="F150" i="36" s="1"/>
  <c r="F151" i="36" s="1"/>
  <c r="Q121" i="36"/>
  <c r="H67" i="48"/>
  <c r="K94" i="48"/>
  <c r="K93" i="48" s="1"/>
  <c r="K104" i="48"/>
  <c r="K100" i="48" s="1"/>
  <c r="F100" i="48"/>
  <c r="F86" i="48" s="1"/>
  <c r="K104" i="36"/>
  <c r="Q114" i="36"/>
  <c r="AZ122" i="36"/>
  <c r="AO114" i="36"/>
  <c r="AO111" i="36" s="1"/>
  <c r="AO104" i="36" s="1"/>
  <c r="AO68" i="36"/>
  <c r="AZ76" i="36"/>
  <c r="AP91" i="36"/>
  <c r="AZ87" i="36"/>
  <c r="G16" i="36"/>
  <c r="G17" i="36" s="1"/>
  <c r="F17" i="36"/>
  <c r="AZ73" i="36"/>
  <c r="AZ135" i="36"/>
  <c r="AZ132" i="36"/>
  <c r="K37" i="48"/>
  <c r="AZ115" i="36"/>
  <c r="AO67" i="36" l="1"/>
  <c r="AO90" i="36" s="1"/>
  <c r="AQ67" i="36"/>
  <c r="AQ90" i="36" s="1"/>
  <c r="O54" i="66"/>
  <c r="N54" i="66"/>
  <c r="K54" i="66"/>
  <c r="M54" i="66"/>
  <c r="L54" i="66"/>
  <c r="AX67" i="36"/>
  <c r="AX90" i="36" s="1"/>
  <c r="AU103" i="36"/>
  <c r="AU142" i="36" s="1"/>
  <c r="AU150" i="36" s="1"/>
  <c r="AU151" i="36" s="1"/>
  <c r="AN67" i="36"/>
  <c r="AN90" i="36" s="1"/>
  <c r="AW103" i="36"/>
  <c r="AW142" i="36" s="1"/>
  <c r="AW150" i="36" s="1"/>
  <c r="AW151" i="36" s="1"/>
  <c r="AY151" i="36"/>
  <c r="AP103" i="36"/>
  <c r="AP142" i="36" s="1"/>
  <c r="AP150" i="36" s="1"/>
  <c r="AX103" i="36"/>
  <c r="AX142" i="36" s="1"/>
  <c r="AX150" i="36" s="1"/>
  <c r="AQ104" i="36"/>
  <c r="AQ103" i="36" s="1"/>
  <c r="AQ142" i="36" s="1"/>
  <c r="AQ150" i="36" s="1"/>
  <c r="AT67" i="36"/>
  <c r="AT90" i="36" s="1"/>
  <c r="AT103" i="36"/>
  <c r="AT142" i="36" s="1"/>
  <c r="AT150" i="36" s="1"/>
  <c r="AS103" i="36"/>
  <c r="AS142" i="36" s="1"/>
  <c r="AS150" i="36" s="1"/>
  <c r="AS151" i="36" s="1"/>
  <c r="AO103" i="36"/>
  <c r="AO142" i="36" s="1"/>
  <c r="AO150" i="36" s="1"/>
  <c r="AR103" i="36"/>
  <c r="AR142" i="36" s="1"/>
  <c r="AR150" i="36" s="1"/>
  <c r="AR151" i="36" s="1"/>
  <c r="F509" i="65"/>
  <c r="E195" i="65"/>
  <c r="AC403" i="65"/>
  <c r="H506" i="65"/>
  <c r="X403" i="65"/>
  <c r="J414" i="65"/>
  <c r="F510" i="65"/>
  <c r="L377" i="65"/>
  <c r="Z426" i="65"/>
  <c r="AC438" i="65"/>
  <c r="AD461" i="65"/>
  <c r="AD403" i="65"/>
  <c r="W403" i="65"/>
  <c r="F414" i="65"/>
  <c r="AD458" i="65"/>
  <c r="AB479" i="65"/>
  <c r="G414" i="65"/>
  <c r="AE426" i="65"/>
  <c r="Z403" i="65"/>
  <c r="G510" i="65"/>
  <c r="N414" i="65"/>
  <c r="U415" i="65"/>
  <c r="H509" i="65"/>
  <c r="U461" i="65"/>
  <c r="M377" i="65"/>
  <c r="N256" i="65"/>
  <c r="F390" i="65"/>
  <c r="L256" i="65"/>
  <c r="O256" i="65"/>
  <c r="AB426" i="65"/>
  <c r="Z458" i="65"/>
  <c r="Z438" i="65"/>
  <c r="F377" i="65"/>
  <c r="M414" i="65"/>
  <c r="F256" i="65"/>
  <c r="I377" i="65"/>
  <c r="AG408" i="65"/>
  <c r="AG431" i="65"/>
  <c r="H508" i="65"/>
  <c r="AE403" i="65"/>
  <c r="N88" i="65"/>
  <c r="N451" i="65" s="1"/>
  <c r="Z461" i="65"/>
  <c r="F508" i="65"/>
  <c r="AB438" i="65"/>
  <c r="AG490" i="65"/>
  <c r="G509" i="65"/>
  <c r="AE438" i="65"/>
  <c r="Z415" i="65"/>
  <c r="M74" i="65"/>
  <c r="M437" i="65" s="1"/>
  <c r="X468" i="65"/>
  <c r="P256" i="65"/>
  <c r="H510" i="65"/>
  <c r="AG411" i="65"/>
  <c r="AC426" i="65"/>
  <c r="G508" i="65"/>
  <c r="G265" i="65"/>
  <c r="M256" i="65"/>
  <c r="V438" i="65"/>
  <c r="E414" i="65"/>
  <c r="AG476" i="65"/>
  <c r="V458" i="65"/>
  <c r="E510" i="65"/>
  <c r="Y438" i="65"/>
  <c r="G74" i="65"/>
  <c r="G437" i="65" s="1"/>
  <c r="X473" i="65"/>
  <c r="O414" i="65"/>
  <c r="O316" i="65"/>
  <c r="O377" i="65" s="1"/>
  <c r="AA415" i="65"/>
  <c r="V461" i="65"/>
  <c r="Q293" i="65"/>
  <c r="I386" i="65" s="1"/>
  <c r="AG446" i="65"/>
  <c r="H265" i="65"/>
  <c r="Q172" i="65"/>
  <c r="I265" i="65" s="1"/>
  <c r="AA426" i="65"/>
  <c r="H144" i="65"/>
  <c r="E144" i="65"/>
  <c r="N74" i="65"/>
  <c r="N437" i="65" s="1"/>
  <c r="AG469" i="65"/>
  <c r="X438" i="65"/>
  <c r="Q415" i="65"/>
  <c r="I508" i="65" s="1"/>
  <c r="I256" i="65"/>
  <c r="E507" i="65"/>
  <c r="G377" i="65"/>
  <c r="F506" i="65"/>
  <c r="V468" i="65"/>
  <c r="G506" i="65"/>
  <c r="W438" i="65"/>
  <c r="AG485" i="65"/>
  <c r="AG455" i="65"/>
  <c r="G386" i="65"/>
  <c r="Q438" i="65"/>
  <c r="I510" i="65" s="1"/>
  <c r="AG443" i="65"/>
  <c r="I74" i="65"/>
  <c r="I437" i="65" s="1"/>
  <c r="Q452" i="65"/>
  <c r="AE415" i="65"/>
  <c r="AD438" i="65"/>
  <c r="I145" i="65"/>
  <c r="I147" i="65"/>
  <c r="AF438" i="65"/>
  <c r="H390" i="65"/>
  <c r="H269" i="65"/>
  <c r="AF468" i="65"/>
  <c r="V426" i="65"/>
  <c r="Q461" i="65"/>
  <c r="AG423" i="65"/>
  <c r="AD468" i="65"/>
  <c r="AG462" i="65"/>
  <c r="AB468" i="65"/>
  <c r="AG482" i="65"/>
  <c r="AL208" i="64"/>
  <c r="AL247" i="64"/>
  <c r="AL255" i="64" s="1"/>
  <c r="N414" i="64"/>
  <c r="AB426" i="64"/>
  <c r="AQ172" i="64"/>
  <c r="AQ195" i="64" s="1"/>
  <c r="N195" i="64"/>
  <c r="AA403" i="64"/>
  <c r="AA438" i="64"/>
  <c r="J256" i="64"/>
  <c r="AG172" i="64"/>
  <c r="E144" i="64"/>
  <c r="AC438" i="64"/>
  <c r="AL105" i="64"/>
  <c r="Z468" i="64" s="1"/>
  <c r="I468" i="64"/>
  <c r="AB458" i="64"/>
  <c r="AN208" i="64"/>
  <c r="AN247" i="64" s="1"/>
  <c r="AN255" i="64" s="1"/>
  <c r="AN256" i="64" s="1"/>
  <c r="O377" i="64"/>
  <c r="U403" i="64"/>
  <c r="L256" i="64"/>
  <c r="K316" i="64"/>
  <c r="K377" i="64" s="1"/>
  <c r="H509" i="64"/>
  <c r="AG462" i="64"/>
  <c r="AH208" i="64"/>
  <c r="AH247" i="64" s="1"/>
  <c r="AH255" i="64" s="1"/>
  <c r="V426" i="64"/>
  <c r="O414" i="64"/>
  <c r="AO208" i="64"/>
  <c r="AO247" i="64" s="1"/>
  <c r="AO255" i="64" s="1"/>
  <c r="AO256" i="64" s="1"/>
  <c r="P256" i="64"/>
  <c r="U135" i="64"/>
  <c r="H265" i="64"/>
  <c r="F256" i="64"/>
  <c r="AS161" i="64"/>
  <c r="AR172" i="64"/>
  <c r="AR195" i="64" s="1"/>
  <c r="E510" i="64"/>
  <c r="I377" i="64"/>
  <c r="G509" i="64"/>
  <c r="O195" i="64"/>
  <c r="O256" i="64" s="1"/>
  <c r="N316" i="64"/>
  <c r="AS231" i="64"/>
  <c r="AK208" i="64"/>
  <c r="AK247" i="64" s="1"/>
  <c r="AK255" i="64" s="1"/>
  <c r="AK256" i="64" s="1"/>
  <c r="Y403" i="64"/>
  <c r="G414" i="64"/>
  <c r="Z403" i="64"/>
  <c r="AP195" i="64"/>
  <c r="AO172" i="64"/>
  <c r="AO195" i="64" s="1"/>
  <c r="U438" i="64"/>
  <c r="W461" i="64"/>
  <c r="K414" i="64"/>
  <c r="AS196" i="64"/>
  <c r="AO105" i="64"/>
  <c r="AC468" i="64" s="1"/>
  <c r="K195" i="64"/>
  <c r="V438" i="64"/>
  <c r="G195" i="64"/>
  <c r="G437" i="64" s="1"/>
  <c r="G265" i="64"/>
  <c r="X438" i="64"/>
  <c r="AD403" i="64"/>
  <c r="H506" i="64"/>
  <c r="AG408" i="64"/>
  <c r="AC473" i="64"/>
  <c r="Z426" i="64"/>
  <c r="V415" i="64"/>
  <c r="AH195" i="64"/>
  <c r="U256" i="64"/>
  <c r="AA415" i="64"/>
  <c r="P377" i="64"/>
  <c r="G377" i="64"/>
  <c r="E265" i="64"/>
  <c r="AG469" i="64"/>
  <c r="AN172" i="64"/>
  <c r="AN195" i="64" s="1"/>
  <c r="AF458" i="64"/>
  <c r="F509" i="64"/>
  <c r="F506" i="64"/>
  <c r="E509" i="64"/>
  <c r="AB438" i="64"/>
  <c r="F74" i="64"/>
  <c r="F437" i="64" s="1"/>
  <c r="AF438" i="64"/>
  <c r="AD426" i="64"/>
  <c r="J377" i="64"/>
  <c r="Q415" i="64"/>
  <c r="I508" i="64" s="1"/>
  <c r="I256" i="64"/>
  <c r="X458" i="64"/>
  <c r="V468" i="64"/>
  <c r="AI195" i="64"/>
  <c r="AP208" i="64"/>
  <c r="AP247" i="64" s="1"/>
  <c r="AP255" i="64" s="1"/>
  <c r="W403" i="64"/>
  <c r="AE403" i="64"/>
  <c r="AG420" i="64"/>
  <c r="AF426" i="64"/>
  <c r="H270" i="64"/>
  <c r="H144" i="64"/>
  <c r="M195" i="64"/>
  <c r="M256" i="64" s="1"/>
  <c r="E508" i="64"/>
  <c r="J414" i="64"/>
  <c r="Q461" i="64"/>
  <c r="Q172" i="64"/>
  <c r="I265" i="64" s="1"/>
  <c r="AB403" i="64"/>
  <c r="F377" i="64"/>
  <c r="Y438" i="64"/>
  <c r="AR208" i="64"/>
  <c r="AR247" i="64" s="1"/>
  <c r="AR255" i="64" s="1"/>
  <c r="AG434" i="64"/>
  <c r="Q330" i="64"/>
  <c r="I391" i="64" s="1"/>
  <c r="E513" i="64"/>
  <c r="F265" i="64"/>
  <c r="AG423" i="64"/>
  <c r="AI208" i="64"/>
  <c r="AI247" i="64" s="1"/>
  <c r="AI255" i="64" s="1"/>
  <c r="AS184" i="64"/>
  <c r="W438" i="64"/>
  <c r="G510" i="64"/>
  <c r="AG446" i="64"/>
  <c r="AG482" i="64"/>
  <c r="AL172" i="64"/>
  <c r="AL195" i="64" s="1"/>
  <c r="AL256" i="64" s="1"/>
  <c r="AS219" i="64"/>
  <c r="AG465" i="64"/>
  <c r="M377" i="64"/>
  <c r="I145" i="64"/>
  <c r="AG490" i="64"/>
  <c r="L377" i="64"/>
  <c r="AS216" i="64"/>
  <c r="AJ208" i="64"/>
  <c r="AJ247" i="64" s="1"/>
  <c r="AJ255" i="64" s="1"/>
  <c r="AJ256" i="64" s="1"/>
  <c r="AF461" i="64"/>
  <c r="AG411" i="64"/>
  <c r="AE438" i="64"/>
  <c r="AM208" i="64"/>
  <c r="AM247" i="64" s="1"/>
  <c r="AM255" i="64" s="1"/>
  <c r="AM256" i="64" s="1"/>
  <c r="H391" i="64"/>
  <c r="AS173" i="64"/>
  <c r="AS226" i="64"/>
  <c r="AG476" i="64"/>
  <c r="AJ105" i="64"/>
  <c r="X468" i="64" s="1"/>
  <c r="AG105" i="64"/>
  <c r="U468" i="64" s="1"/>
  <c r="F390" i="64"/>
  <c r="AD452" i="64"/>
  <c r="G506" i="64"/>
  <c r="AG455" i="64"/>
  <c r="AC426" i="64"/>
  <c r="AG485" i="64"/>
  <c r="G390" i="64"/>
  <c r="Q209" i="64"/>
  <c r="I270" i="64" s="1"/>
  <c r="O451" i="64"/>
  <c r="E269" i="64"/>
  <c r="G144" i="64"/>
  <c r="X403" i="64"/>
  <c r="H508" i="64"/>
  <c r="W415" i="64"/>
  <c r="I414" i="64"/>
  <c r="G508" i="64"/>
  <c r="E195" i="64"/>
  <c r="AQ208" i="64"/>
  <c r="AQ247" i="64" s="1"/>
  <c r="AQ255" i="64" s="1"/>
  <c r="W458" i="64"/>
  <c r="X461" i="64"/>
  <c r="G269" i="64"/>
  <c r="F508" i="64"/>
  <c r="Q208" i="64"/>
  <c r="I269" i="64" s="1"/>
  <c r="AG420" i="65"/>
  <c r="E509" i="65"/>
  <c r="AE468" i="65"/>
  <c r="AG434" i="65"/>
  <c r="U452" i="65"/>
  <c r="W415" i="65"/>
  <c r="E506" i="64"/>
  <c r="U403" i="65"/>
  <c r="AG431" i="64"/>
  <c r="AP105" i="64"/>
  <c r="AD468" i="64" s="1"/>
  <c r="K414" i="65"/>
  <c r="AG465" i="65"/>
  <c r="AB461" i="64"/>
  <c r="AZ105" i="36"/>
  <c r="K442" i="48"/>
  <c r="E150" i="64"/>
  <c r="AS110" i="64"/>
  <c r="H256" i="64"/>
  <c r="AG443" i="64"/>
  <c r="N377" i="65"/>
  <c r="Z438" i="64"/>
  <c r="H316" i="65"/>
  <c r="H377" i="65" s="1"/>
  <c r="F386" i="65"/>
  <c r="U114" i="63"/>
  <c r="U119" i="63" s="1"/>
  <c r="U121" i="63" s="1"/>
  <c r="E16" i="33" s="1"/>
  <c r="E16" i="65"/>
  <c r="E17" i="65" s="1"/>
  <c r="E25" i="65" s="1"/>
  <c r="T22" i="63"/>
  <c r="Z452" i="65"/>
  <c r="U438" i="65"/>
  <c r="AE452" i="65"/>
  <c r="AE461" i="65"/>
  <c r="AE458" i="65"/>
  <c r="N468" i="65"/>
  <c r="H513" i="65" s="1"/>
  <c r="H150" i="65"/>
  <c r="W468" i="65"/>
  <c r="X415" i="65"/>
  <c r="Y461" i="65"/>
  <c r="P458" i="65"/>
  <c r="P88" i="65"/>
  <c r="X461" i="65"/>
  <c r="E391" i="65"/>
  <c r="E329" i="65"/>
  <c r="Q330" i="65"/>
  <c r="I391" i="65" s="1"/>
  <c r="AB415" i="65"/>
  <c r="AB461" i="65"/>
  <c r="G458" i="65"/>
  <c r="G88" i="65"/>
  <c r="G390" i="65"/>
  <c r="K368" i="65"/>
  <c r="K376" i="65" s="1"/>
  <c r="K377" i="65" s="1"/>
  <c r="AF461" i="65"/>
  <c r="Q347" i="65"/>
  <c r="I392" i="65" s="1"/>
  <c r="E392" i="65"/>
  <c r="Z468" i="65"/>
  <c r="V452" i="65"/>
  <c r="AG452" i="65"/>
  <c r="V403" i="65"/>
  <c r="AC461" i="65"/>
  <c r="K247" i="65"/>
  <c r="K255" i="65" s="1"/>
  <c r="K256" i="65" s="1"/>
  <c r="G269" i="65"/>
  <c r="L458" i="65"/>
  <c r="L88" i="65"/>
  <c r="G150" i="65"/>
  <c r="AD414" i="65"/>
  <c r="K458" i="65"/>
  <c r="K88" i="65"/>
  <c r="AA461" i="65"/>
  <c r="AA458" i="65"/>
  <c r="Q403" i="65"/>
  <c r="I506" i="65" s="1"/>
  <c r="I143" i="65"/>
  <c r="P414" i="65"/>
  <c r="P74" i="65"/>
  <c r="Q426" i="65"/>
  <c r="I509" i="65" s="1"/>
  <c r="I146" i="65"/>
  <c r="W452" i="65"/>
  <c r="K437" i="65"/>
  <c r="Q51" i="65"/>
  <c r="E458" i="65"/>
  <c r="Q95" i="65"/>
  <c r="Q458" i="65" s="1"/>
  <c r="E88" i="65"/>
  <c r="AC415" i="65"/>
  <c r="W461" i="65"/>
  <c r="W458" i="65"/>
  <c r="Y479" i="65"/>
  <c r="Y468" i="65"/>
  <c r="E270" i="65"/>
  <c r="E208" i="65"/>
  <c r="Q209" i="65"/>
  <c r="I270" i="65" s="1"/>
  <c r="AA452" i="65"/>
  <c r="G513" i="65"/>
  <c r="M458" i="65"/>
  <c r="M88" i="65"/>
  <c r="F150" i="65"/>
  <c r="Q195" i="65"/>
  <c r="J451" i="65"/>
  <c r="J87" i="65"/>
  <c r="AC479" i="65"/>
  <c r="AC468" i="65"/>
  <c r="AA468" i="65"/>
  <c r="U458" i="65"/>
  <c r="E437" i="65"/>
  <c r="E468" i="65"/>
  <c r="E513" i="65" s="1"/>
  <c r="E150" i="65"/>
  <c r="Q105" i="65"/>
  <c r="AF415" i="65"/>
  <c r="F451" i="65"/>
  <c r="F87" i="65"/>
  <c r="O458" i="65"/>
  <c r="O88" i="65"/>
  <c r="H458" i="65"/>
  <c r="H88" i="65"/>
  <c r="I458" i="65"/>
  <c r="I88" i="65"/>
  <c r="H414" i="65"/>
  <c r="F507" i="65" s="1"/>
  <c r="F144" i="65"/>
  <c r="H74" i="65"/>
  <c r="AD452" i="65"/>
  <c r="Q226" i="65"/>
  <c r="I271" i="65" s="1"/>
  <c r="E271" i="65"/>
  <c r="F437" i="65"/>
  <c r="F269" i="65"/>
  <c r="H247" i="65"/>
  <c r="H255" i="65" s="1"/>
  <c r="H256" i="65" s="1"/>
  <c r="V473" i="65"/>
  <c r="AG473" i="65"/>
  <c r="F513" i="65"/>
  <c r="L414" i="65"/>
  <c r="L74" i="65"/>
  <c r="G144" i="65"/>
  <c r="U426" i="65"/>
  <c r="J437" i="65"/>
  <c r="U479" i="65"/>
  <c r="E451" i="64"/>
  <c r="E87" i="64"/>
  <c r="AB415" i="64"/>
  <c r="AN51" i="64"/>
  <c r="Z415" i="64"/>
  <c r="AL51" i="64"/>
  <c r="Z461" i="64"/>
  <c r="AL95" i="64"/>
  <c r="O437" i="64"/>
  <c r="K468" i="64"/>
  <c r="G513" i="64" s="1"/>
  <c r="G150" i="64"/>
  <c r="F273" i="64"/>
  <c r="N458" i="64"/>
  <c r="N88" i="64"/>
  <c r="AS116" i="64"/>
  <c r="AG479" i="64" s="1"/>
  <c r="M414" i="64"/>
  <c r="M74" i="64"/>
  <c r="Q438" i="64"/>
  <c r="I510" i="64" s="1"/>
  <c r="I147" i="64"/>
  <c r="J437" i="64"/>
  <c r="K87" i="64"/>
  <c r="H414" i="64"/>
  <c r="F144" i="64"/>
  <c r="H74" i="64"/>
  <c r="E368" i="64"/>
  <c r="E390" i="64"/>
  <c r="Q329" i="64"/>
  <c r="I390" i="64" s="1"/>
  <c r="U426" i="64"/>
  <c r="AS63" i="64"/>
  <c r="P451" i="64"/>
  <c r="P87" i="64"/>
  <c r="V452" i="64"/>
  <c r="AS89" i="64"/>
  <c r="AG452" i="64" s="1"/>
  <c r="AE479" i="64"/>
  <c r="AQ105" i="64"/>
  <c r="AE468" i="64" s="1"/>
  <c r="E255" i="64"/>
  <c r="Q403" i="64"/>
  <c r="I506" i="64" s="1"/>
  <c r="I143" i="64"/>
  <c r="AE426" i="64"/>
  <c r="AQ51" i="64"/>
  <c r="AA479" i="64"/>
  <c r="AM105" i="64"/>
  <c r="AA468" i="64" s="1"/>
  <c r="F513" i="64"/>
  <c r="AG51" i="64"/>
  <c r="AH51" i="64"/>
  <c r="U461" i="64"/>
  <c r="AS98" i="64"/>
  <c r="AG95" i="64"/>
  <c r="AS75" i="64"/>
  <c r="X415" i="64"/>
  <c r="AJ51" i="64"/>
  <c r="AE461" i="64"/>
  <c r="AQ95" i="64"/>
  <c r="Q51" i="64"/>
  <c r="V403" i="64"/>
  <c r="AS40" i="64"/>
  <c r="AS209" i="64"/>
  <c r="AF452" i="64"/>
  <c r="AR88" i="64"/>
  <c r="V461" i="64"/>
  <c r="AH95" i="64"/>
  <c r="V458" i="64" s="1"/>
  <c r="Q105" i="64"/>
  <c r="Q426" i="64"/>
  <c r="I509" i="64" s="1"/>
  <c r="I146" i="64"/>
  <c r="AA461" i="64"/>
  <c r="AM95" i="64"/>
  <c r="E458" i="64"/>
  <c r="Q95" i="64"/>
  <c r="Q458" i="64" s="1"/>
  <c r="O468" i="64"/>
  <c r="H513" i="64" s="1"/>
  <c r="H150" i="64"/>
  <c r="W426" i="64"/>
  <c r="AI51" i="64"/>
  <c r="AC415" i="64"/>
  <c r="AO51" i="64"/>
  <c r="F269" i="64"/>
  <c r="L414" i="64"/>
  <c r="L74" i="64"/>
  <c r="N247" i="64"/>
  <c r="N255" i="64" s="1"/>
  <c r="H269" i="64"/>
  <c r="M458" i="64"/>
  <c r="M88" i="64"/>
  <c r="AK105" i="64"/>
  <c r="Y468" i="64" s="1"/>
  <c r="U415" i="64"/>
  <c r="AR105" i="64"/>
  <c r="AF468" i="64" s="1"/>
  <c r="X452" i="64"/>
  <c r="AJ88" i="64"/>
  <c r="P414" i="64"/>
  <c r="H507" i="64" s="1"/>
  <c r="P74" i="64"/>
  <c r="AD461" i="64"/>
  <c r="AP95" i="64"/>
  <c r="E386" i="64"/>
  <c r="E316" i="64"/>
  <c r="Q293" i="64"/>
  <c r="I386" i="64" s="1"/>
  <c r="H390" i="64"/>
  <c r="N368" i="64"/>
  <c r="N376" i="64" s="1"/>
  <c r="N377" i="64" s="1"/>
  <c r="Y461" i="64"/>
  <c r="AK95" i="64"/>
  <c r="AA426" i="64"/>
  <c r="AM51" i="64"/>
  <c r="F458" i="64"/>
  <c r="F88" i="64"/>
  <c r="E149" i="64" s="1"/>
  <c r="J458" i="64"/>
  <c r="J88" i="64"/>
  <c r="AD415" i="64"/>
  <c r="AP51" i="64"/>
  <c r="H451" i="64"/>
  <c r="H87" i="64"/>
  <c r="Y415" i="64"/>
  <c r="AK51" i="64"/>
  <c r="AB452" i="64"/>
  <c r="AN88" i="64"/>
  <c r="I437" i="64"/>
  <c r="AI88" i="64"/>
  <c r="I458" i="64"/>
  <c r="I88" i="64"/>
  <c r="AF415" i="64"/>
  <c r="AR51" i="64"/>
  <c r="O87" i="64"/>
  <c r="H377" i="64"/>
  <c r="AN105" i="64"/>
  <c r="AB468" i="64" s="1"/>
  <c r="L451" i="64"/>
  <c r="L87" i="64"/>
  <c r="AC461" i="64"/>
  <c r="AO95" i="64"/>
  <c r="W479" i="64"/>
  <c r="AI105" i="64"/>
  <c r="W468" i="64" s="1"/>
  <c r="G87" i="64"/>
  <c r="E414" i="64"/>
  <c r="U22" i="63"/>
  <c r="T58" i="63"/>
  <c r="T121" i="63"/>
  <c r="U58" i="63"/>
  <c r="H15" i="48"/>
  <c r="K20" i="48"/>
  <c r="K16" i="48" s="1"/>
  <c r="K15" i="48" s="1"/>
  <c r="AP79" i="36"/>
  <c r="AZ84" i="36"/>
  <c r="K56" i="48"/>
  <c r="K47" i="48" s="1"/>
  <c r="AZ114" i="36"/>
  <c r="J115" i="48"/>
  <c r="F15" i="48"/>
  <c r="F14" i="48" s="1"/>
  <c r="F115" i="48" s="1"/>
  <c r="E11" i="33" s="1"/>
  <c r="AZ111" i="36"/>
  <c r="AV151" i="36"/>
  <c r="E150" i="36"/>
  <c r="AZ91" i="36"/>
  <c r="D162" i="36" s="1"/>
  <c r="AZ129" i="36"/>
  <c r="AZ68" i="36"/>
  <c r="K103" i="36"/>
  <c r="Q104" i="36"/>
  <c r="K86" i="48"/>
  <c r="E12" i="33"/>
  <c r="H33" i="48"/>
  <c r="K34" i="48"/>
  <c r="K33" i="48" s="1"/>
  <c r="E22" i="32"/>
  <c r="E23" i="32"/>
  <c r="AO151" i="36" l="1"/>
  <c r="AQ151" i="36"/>
  <c r="P54" i="66"/>
  <c r="AX151" i="36"/>
  <c r="AZ104" i="36"/>
  <c r="D164" i="36" s="1"/>
  <c r="AT151" i="36"/>
  <c r="N87" i="65"/>
  <c r="AE414" i="65"/>
  <c r="G273" i="65"/>
  <c r="AA414" i="65"/>
  <c r="W414" i="65"/>
  <c r="H273" i="65"/>
  <c r="V414" i="65"/>
  <c r="G394" i="65"/>
  <c r="AG403" i="65"/>
  <c r="F394" i="65"/>
  <c r="H507" i="65"/>
  <c r="O437" i="65"/>
  <c r="U414" i="65"/>
  <c r="AG426" i="65"/>
  <c r="F273" i="65"/>
  <c r="AA451" i="65"/>
  <c r="H149" i="65"/>
  <c r="W437" i="65"/>
  <c r="AG438" i="65"/>
  <c r="AG479" i="65"/>
  <c r="Z414" i="65"/>
  <c r="Q316" i="65"/>
  <c r="G507" i="65"/>
  <c r="AA437" i="65"/>
  <c r="AG461" i="65"/>
  <c r="AG415" i="65"/>
  <c r="AP256" i="64"/>
  <c r="AS51" i="64"/>
  <c r="AG438" i="64"/>
  <c r="AQ256" i="64"/>
  <c r="N437" i="64"/>
  <c r="H394" i="64"/>
  <c r="G507" i="64"/>
  <c r="AH256" i="64"/>
  <c r="N256" i="64"/>
  <c r="F394" i="64"/>
  <c r="G256" i="64"/>
  <c r="G394" i="64"/>
  <c r="K437" i="64"/>
  <c r="E507" i="64"/>
  <c r="AG473" i="64"/>
  <c r="AR256" i="64"/>
  <c r="K256" i="64"/>
  <c r="H273" i="64"/>
  <c r="AG415" i="64"/>
  <c r="AG426" i="64"/>
  <c r="AG403" i="64"/>
  <c r="AI256" i="64"/>
  <c r="AS172" i="64"/>
  <c r="F507" i="64"/>
  <c r="Q195" i="64"/>
  <c r="E256" i="64"/>
  <c r="E273" i="64" s="1"/>
  <c r="E437" i="64"/>
  <c r="G273" i="64"/>
  <c r="AG461" i="64"/>
  <c r="H394" i="65"/>
  <c r="H14" i="48"/>
  <c r="H115" i="48" s="1"/>
  <c r="Q74" i="65"/>
  <c r="Q437" i="65" s="1"/>
  <c r="E16" i="64"/>
  <c r="AF414" i="65"/>
  <c r="E451" i="65"/>
  <c r="Q88" i="65"/>
  <c r="E149" i="65"/>
  <c r="E87" i="65"/>
  <c r="U468" i="65"/>
  <c r="AG468" i="65"/>
  <c r="L437" i="65"/>
  <c r="AD451" i="65"/>
  <c r="Y414" i="65"/>
  <c r="U451" i="65"/>
  <c r="M451" i="65"/>
  <c r="M87" i="65"/>
  <c r="E247" i="65"/>
  <c r="E269" i="65"/>
  <c r="Q208" i="65"/>
  <c r="I269" i="65" s="1"/>
  <c r="AE437" i="65"/>
  <c r="P437" i="65"/>
  <c r="AF458" i="65"/>
  <c r="G451" i="65"/>
  <c r="G87" i="65"/>
  <c r="AB414" i="65"/>
  <c r="E368" i="65"/>
  <c r="E390" i="65"/>
  <c r="Q329" i="65"/>
  <c r="I390" i="65" s="1"/>
  <c r="P451" i="65"/>
  <c r="P87" i="65"/>
  <c r="X414" i="65"/>
  <c r="AG414" i="65"/>
  <c r="H451" i="65"/>
  <c r="H87" i="65"/>
  <c r="F149" i="65"/>
  <c r="AD437" i="65"/>
  <c r="I451" i="65"/>
  <c r="I87" i="65"/>
  <c r="F450" i="65"/>
  <c r="F126" i="65"/>
  <c r="Q468" i="65"/>
  <c r="I513" i="65" s="1"/>
  <c r="I150" i="65"/>
  <c r="AG458" i="65"/>
  <c r="Z437" i="65"/>
  <c r="V437" i="65"/>
  <c r="Q414" i="65"/>
  <c r="I507" i="65" s="1"/>
  <c r="I144" i="65"/>
  <c r="AB458" i="65"/>
  <c r="U437" i="65"/>
  <c r="O451" i="65"/>
  <c r="O87" i="65"/>
  <c r="V451" i="65"/>
  <c r="H437" i="65"/>
  <c r="J450" i="65"/>
  <c r="J126" i="65"/>
  <c r="AC414" i="65"/>
  <c r="K451" i="65"/>
  <c r="G149" i="65"/>
  <c r="K87" i="65"/>
  <c r="L451" i="65"/>
  <c r="L87" i="65"/>
  <c r="AC458" i="65"/>
  <c r="N450" i="65"/>
  <c r="N126" i="65"/>
  <c r="X458" i="65"/>
  <c r="Y458" i="65"/>
  <c r="Z451" i="65"/>
  <c r="Y458" i="64"/>
  <c r="AK88" i="64"/>
  <c r="P437" i="64"/>
  <c r="Q468" i="64"/>
  <c r="I513" i="64" s="1"/>
  <c r="I150" i="64"/>
  <c r="G450" i="64"/>
  <c r="G126" i="64"/>
  <c r="I451" i="64"/>
  <c r="I87" i="64"/>
  <c r="H450" i="64"/>
  <c r="H126" i="64"/>
  <c r="M451" i="64"/>
  <c r="G512" i="64" s="1"/>
  <c r="M87" i="64"/>
  <c r="G148" i="64" s="1"/>
  <c r="G149" i="64"/>
  <c r="L437" i="64"/>
  <c r="AF451" i="64"/>
  <c r="AR87" i="64"/>
  <c r="Q414" i="64"/>
  <c r="I507" i="64" s="1"/>
  <c r="I144" i="64"/>
  <c r="H437" i="64"/>
  <c r="M437" i="64"/>
  <c r="E450" i="64"/>
  <c r="E126" i="64"/>
  <c r="AC458" i="64"/>
  <c r="AO88" i="64"/>
  <c r="AD414" i="64"/>
  <c r="AP74" i="64"/>
  <c r="AC414" i="64"/>
  <c r="AO74" i="64"/>
  <c r="AA458" i="64"/>
  <c r="AM88" i="64"/>
  <c r="AS208" i="64"/>
  <c r="X414" i="64"/>
  <c r="AJ74" i="64"/>
  <c r="U414" i="64"/>
  <c r="AG74" i="64"/>
  <c r="K450" i="64"/>
  <c r="K126" i="64"/>
  <c r="Z414" i="64"/>
  <c r="AL74" i="64"/>
  <c r="L450" i="64"/>
  <c r="L126" i="64"/>
  <c r="O450" i="64"/>
  <c r="O126" i="64"/>
  <c r="AB451" i="64"/>
  <c r="AN87" i="64"/>
  <c r="AS195" i="64"/>
  <c r="F149" i="64"/>
  <c r="J451" i="64"/>
  <c r="J87" i="64"/>
  <c r="AA414" i="64"/>
  <c r="AM74" i="64"/>
  <c r="Q74" i="64"/>
  <c r="AD458" i="64"/>
  <c r="AP88" i="64"/>
  <c r="X451" i="64"/>
  <c r="AJ87" i="64"/>
  <c r="W414" i="64"/>
  <c r="AI74" i="64"/>
  <c r="AE458" i="64"/>
  <c r="AQ88" i="64"/>
  <c r="AE414" i="64"/>
  <c r="AQ74" i="64"/>
  <c r="Q247" i="64"/>
  <c r="P450" i="64"/>
  <c r="P126" i="64"/>
  <c r="N451" i="64"/>
  <c r="H512" i="64" s="1"/>
  <c r="H149" i="64"/>
  <c r="N87" i="64"/>
  <c r="Z458" i="64"/>
  <c r="AL88" i="64"/>
  <c r="AB414" i="64"/>
  <c r="AN74" i="64"/>
  <c r="Y414" i="64"/>
  <c r="AK74" i="64"/>
  <c r="F451" i="64"/>
  <c r="E512" i="64" s="1"/>
  <c r="F87" i="64"/>
  <c r="E148" i="64" s="1"/>
  <c r="Q316" i="64"/>
  <c r="U458" i="64"/>
  <c r="AS95" i="64"/>
  <c r="AG458" i="64" s="1"/>
  <c r="AG88" i="64"/>
  <c r="Q368" i="64"/>
  <c r="E376" i="64"/>
  <c r="Q376" i="64" s="1"/>
  <c r="Q88" i="64"/>
  <c r="AF414" i="64"/>
  <c r="AR74" i="64"/>
  <c r="AS105" i="64"/>
  <c r="AG468" i="64" s="1"/>
  <c r="W451" i="64"/>
  <c r="AI87" i="64"/>
  <c r="V414" i="64"/>
  <c r="AH74" i="64"/>
  <c r="Q255" i="64"/>
  <c r="AH88" i="64"/>
  <c r="E13" i="33"/>
  <c r="AP67" i="36"/>
  <c r="AZ79" i="36"/>
  <c r="AZ126" i="36"/>
  <c r="E151" i="36"/>
  <c r="E24" i="32"/>
  <c r="K14" i="48"/>
  <c r="K115" i="48" s="1"/>
  <c r="K142" i="36"/>
  <c r="Q103" i="36"/>
  <c r="H148" i="65" l="1"/>
  <c r="H512" i="65"/>
  <c r="G512" i="65"/>
  <c r="Q256" i="64"/>
  <c r="I273" i="64" s="1"/>
  <c r="F512" i="64"/>
  <c r="AG414" i="64"/>
  <c r="AE451" i="65"/>
  <c r="L450" i="65"/>
  <c r="L126" i="65"/>
  <c r="AB451" i="65"/>
  <c r="H450" i="65"/>
  <c r="F148" i="65"/>
  <c r="H126" i="65"/>
  <c r="AB437" i="65"/>
  <c r="E255" i="65"/>
  <c r="Q247" i="65"/>
  <c r="U450" i="65"/>
  <c r="AD450" i="65"/>
  <c r="Q451" i="65"/>
  <c r="I512" i="65" s="1"/>
  <c r="I149" i="65"/>
  <c r="X451" i="65"/>
  <c r="AC437" i="65"/>
  <c r="V450" i="65"/>
  <c r="AG437" i="65"/>
  <c r="I450" i="65"/>
  <c r="I126" i="65"/>
  <c r="AA450" i="65"/>
  <c r="F512" i="65"/>
  <c r="X437" i="65"/>
  <c r="AF451" i="65"/>
  <c r="M450" i="65"/>
  <c r="M126" i="65"/>
  <c r="E512" i="65"/>
  <c r="Z450" i="65"/>
  <c r="AC451" i="65"/>
  <c r="K450" i="65"/>
  <c r="K126" i="65"/>
  <c r="G148" i="65"/>
  <c r="Y437" i="65"/>
  <c r="E450" i="65"/>
  <c r="E126" i="65"/>
  <c r="E148" i="65"/>
  <c r="Q87" i="65"/>
  <c r="AF437" i="65"/>
  <c r="Y451" i="65"/>
  <c r="N489" i="65"/>
  <c r="N134" i="65"/>
  <c r="J489" i="65"/>
  <c r="J134" i="65"/>
  <c r="O450" i="65"/>
  <c r="O126" i="65"/>
  <c r="F489" i="65"/>
  <c r="F134" i="65"/>
  <c r="P450" i="65"/>
  <c r="P126" i="65"/>
  <c r="Q368" i="65"/>
  <c r="E376" i="65"/>
  <c r="G450" i="65"/>
  <c r="G126" i="65"/>
  <c r="W451" i="65"/>
  <c r="AG451" i="65"/>
  <c r="J450" i="64"/>
  <c r="J126" i="64"/>
  <c r="V451" i="64"/>
  <c r="AH87" i="64"/>
  <c r="AF437" i="64"/>
  <c r="Y437" i="64"/>
  <c r="AB437" i="64"/>
  <c r="N450" i="64"/>
  <c r="H511" i="64" s="1"/>
  <c r="H148" i="64"/>
  <c r="N126" i="64"/>
  <c r="AE451" i="64"/>
  <c r="AQ87" i="64"/>
  <c r="X450" i="64"/>
  <c r="AJ126" i="64"/>
  <c r="Q437" i="64"/>
  <c r="AB450" i="64"/>
  <c r="AN126" i="64"/>
  <c r="L489" i="64"/>
  <c r="L134" i="64"/>
  <c r="AS247" i="64"/>
  <c r="AC437" i="64"/>
  <c r="AC451" i="64"/>
  <c r="AO87" i="64"/>
  <c r="E489" i="64"/>
  <c r="E134" i="64"/>
  <c r="AF450" i="64"/>
  <c r="AR126" i="64"/>
  <c r="F148" i="64"/>
  <c r="G489" i="64"/>
  <c r="G134" i="64"/>
  <c r="Y451" i="64"/>
  <c r="AK87" i="64"/>
  <c r="P489" i="64"/>
  <c r="P134" i="64"/>
  <c r="U437" i="64"/>
  <c r="AS74" i="64"/>
  <c r="H489" i="64"/>
  <c r="H134" i="64"/>
  <c r="W450" i="64"/>
  <c r="AI126" i="64"/>
  <c r="U451" i="64"/>
  <c r="AG87" i="64"/>
  <c r="AS88" i="64"/>
  <c r="AG451" i="64" s="1"/>
  <c r="E377" i="64"/>
  <c r="AA437" i="64"/>
  <c r="K489" i="64"/>
  <c r="K134" i="64"/>
  <c r="M450" i="64"/>
  <c r="M126" i="64"/>
  <c r="V437" i="64"/>
  <c r="Q451" i="64"/>
  <c r="I512" i="64" s="1"/>
  <c r="I149" i="64"/>
  <c r="F450" i="64"/>
  <c r="E511" i="64" s="1"/>
  <c r="F126" i="64"/>
  <c r="Z451" i="64"/>
  <c r="AL87" i="64"/>
  <c r="AE437" i="64"/>
  <c r="W437" i="64"/>
  <c r="AD451" i="64"/>
  <c r="AP87" i="64"/>
  <c r="O489" i="64"/>
  <c r="O134" i="64"/>
  <c r="Z437" i="64"/>
  <c r="G511" i="64"/>
  <c r="X437" i="64"/>
  <c r="AA451" i="64"/>
  <c r="AM87" i="64"/>
  <c r="AD437" i="64"/>
  <c r="Q87" i="64"/>
  <c r="I450" i="64"/>
  <c r="F511" i="64" s="1"/>
  <c r="I126" i="64"/>
  <c r="AP90" i="36"/>
  <c r="AZ67" i="36"/>
  <c r="D161" i="36" s="1"/>
  <c r="K150" i="36"/>
  <c r="Q142" i="36"/>
  <c r="AZ121" i="36"/>
  <c r="D165" i="36" s="1"/>
  <c r="H511" i="65" l="1"/>
  <c r="O489" i="65"/>
  <c r="O134" i="65"/>
  <c r="G511" i="65"/>
  <c r="F511" i="65"/>
  <c r="K489" i="65"/>
  <c r="K134" i="65"/>
  <c r="Z489" i="65"/>
  <c r="I489" i="65"/>
  <c r="I134" i="65"/>
  <c r="X450" i="65"/>
  <c r="AD489" i="65"/>
  <c r="L489" i="65"/>
  <c r="L134" i="65"/>
  <c r="P489" i="65"/>
  <c r="P134" i="65"/>
  <c r="AF450" i="65"/>
  <c r="E511" i="65"/>
  <c r="AC450" i="65"/>
  <c r="AA489" i="65"/>
  <c r="U489" i="65"/>
  <c r="Q255" i="65"/>
  <c r="E256" i="65"/>
  <c r="AB450" i="65"/>
  <c r="AE450" i="65"/>
  <c r="G489" i="65"/>
  <c r="G134" i="65"/>
  <c r="N497" i="65"/>
  <c r="N135" i="65"/>
  <c r="E489" i="65"/>
  <c r="Q126" i="65"/>
  <c r="Q489" i="65" s="1"/>
  <c r="E134" i="65"/>
  <c r="W450" i="65"/>
  <c r="Q376" i="65"/>
  <c r="E377" i="65"/>
  <c r="F497" i="65"/>
  <c r="F135" i="65"/>
  <c r="F498" i="65" s="1"/>
  <c r="J497" i="65"/>
  <c r="J135" i="65"/>
  <c r="J498" i="65" s="1"/>
  <c r="Y450" i="65"/>
  <c r="Q450" i="65"/>
  <c r="I511" i="65" s="1"/>
  <c r="I148" i="65"/>
  <c r="M489" i="65"/>
  <c r="M134" i="65"/>
  <c r="V489" i="65"/>
  <c r="AG450" i="65"/>
  <c r="H489" i="65"/>
  <c r="H134" i="65"/>
  <c r="L497" i="64"/>
  <c r="L135" i="64"/>
  <c r="L498" i="64" s="1"/>
  <c r="I489" i="64"/>
  <c r="I134" i="64"/>
  <c r="O497" i="64"/>
  <c r="O135" i="64"/>
  <c r="O498" i="64" s="1"/>
  <c r="Z450" i="64"/>
  <c r="AL126" i="64"/>
  <c r="K497" i="64"/>
  <c r="K135" i="64"/>
  <c r="E394" i="64"/>
  <c r="Q377" i="64"/>
  <c r="I394" i="64" s="1"/>
  <c r="W489" i="64"/>
  <c r="AI134" i="64"/>
  <c r="H497" i="64"/>
  <c r="H135" i="64"/>
  <c r="AF489" i="64"/>
  <c r="X489" i="64"/>
  <c r="AJ134" i="64"/>
  <c r="N489" i="64"/>
  <c r="N134" i="64"/>
  <c r="Y450" i="64"/>
  <c r="AK126" i="64"/>
  <c r="E497" i="64"/>
  <c r="E135" i="64"/>
  <c r="AA450" i="64"/>
  <c r="AM126" i="64"/>
  <c r="M489" i="64"/>
  <c r="M134" i="64"/>
  <c r="P497" i="64"/>
  <c r="P135" i="64"/>
  <c r="P498" i="64" s="1"/>
  <c r="G497" i="64"/>
  <c r="G135" i="64"/>
  <c r="G498" i="64" s="1"/>
  <c r="AC450" i="64"/>
  <c r="AO126" i="64"/>
  <c r="AB489" i="64"/>
  <c r="AN134" i="64"/>
  <c r="V450" i="64"/>
  <c r="AH126" i="64"/>
  <c r="J489" i="64"/>
  <c r="J134" i="64"/>
  <c r="Q450" i="64"/>
  <c r="I511" i="64" s="1"/>
  <c r="I148" i="64"/>
  <c r="AD450" i="64"/>
  <c r="AP126" i="64"/>
  <c r="F489" i="64"/>
  <c r="F134" i="64"/>
  <c r="Q134" i="64" s="1"/>
  <c r="Q497" i="64" s="1"/>
  <c r="U450" i="64"/>
  <c r="AG126" i="64"/>
  <c r="AS87" i="64"/>
  <c r="AG450" i="64" s="1"/>
  <c r="AG437" i="64"/>
  <c r="Q126" i="64"/>
  <c r="Q489" i="64" s="1"/>
  <c r="AS255" i="64"/>
  <c r="AS256" i="64"/>
  <c r="AE450" i="64"/>
  <c r="AQ126" i="64"/>
  <c r="AP151" i="36"/>
  <c r="AZ90" i="36"/>
  <c r="K151" i="36"/>
  <c r="Q151" i="36" s="1"/>
  <c r="Q150" i="36"/>
  <c r="AZ103" i="36"/>
  <c r="D163" i="36" s="1"/>
  <c r="AE489" i="65" l="1"/>
  <c r="M497" i="65"/>
  <c r="M135" i="65"/>
  <c r="M498" i="65" s="1"/>
  <c r="Y489" i="65"/>
  <c r="W489" i="65"/>
  <c r="E497" i="65"/>
  <c r="Q134" i="65"/>
  <c r="Q497" i="65" s="1"/>
  <c r="E135" i="65"/>
  <c r="AA497" i="65"/>
  <c r="AA498" i="65"/>
  <c r="H497" i="65"/>
  <c r="H135" i="65"/>
  <c r="N498" i="65"/>
  <c r="Q256" i="65"/>
  <c r="I273" i="65" s="1"/>
  <c r="E273" i="65"/>
  <c r="L497" i="65"/>
  <c r="L135" i="65"/>
  <c r="L498" i="65" s="1"/>
  <c r="Z497" i="65"/>
  <c r="Z498" i="65"/>
  <c r="G497" i="65"/>
  <c r="G135" i="65"/>
  <c r="G498" i="65" s="1"/>
  <c r="AB489" i="65"/>
  <c r="U497" i="65"/>
  <c r="AF489" i="65"/>
  <c r="P497" i="65"/>
  <c r="P135" i="65"/>
  <c r="P498" i="65" s="1"/>
  <c r="AD497" i="65"/>
  <c r="AD498" i="65"/>
  <c r="I497" i="65"/>
  <c r="I135" i="65"/>
  <c r="I498" i="65" s="1"/>
  <c r="K497" i="65"/>
  <c r="K135" i="65"/>
  <c r="O497" i="65"/>
  <c r="O135" i="65"/>
  <c r="O498" i="65" s="1"/>
  <c r="X489" i="65"/>
  <c r="V497" i="65"/>
  <c r="V498" i="65"/>
  <c r="E394" i="65"/>
  <c r="Q377" i="65"/>
  <c r="I394" i="65" s="1"/>
  <c r="AG489" i="65"/>
  <c r="AC489" i="65"/>
  <c r="U489" i="64"/>
  <c r="AS126" i="64"/>
  <c r="AG489" i="64" s="1"/>
  <c r="AG134" i="64"/>
  <c r="AD489" i="64"/>
  <c r="AP134" i="64"/>
  <c r="J497" i="64"/>
  <c r="J135" i="64"/>
  <c r="J498" i="64" s="1"/>
  <c r="AB497" i="64"/>
  <c r="AN135" i="64"/>
  <c r="AB498" i="64" s="1"/>
  <c r="M497" i="64"/>
  <c r="M135" i="64"/>
  <c r="M498" i="64" s="1"/>
  <c r="E498" i="64"/>
  <c r="Y489" i="64"/>
  <c r="AK134" i="64"/>
  <c r="H498" i="64"/>
  <c r="I497" i="64"/>
  <c r="I135" i="64"/>
  <c r="I498" i="64" s="1"/>
  <c r="AE489" i="64"/>
  <c r="AQ134" i="64"/>
  <c r="N497" i="64"/>
  <c r="N135" i="64"/>
  <c r="AF497" i="64"/>
  <c r="AF498" i="64"/>
  <c r="W497" i="64"/>
  <c r="AI135" i="64"/>
  <c r="W498" i="64" s="1"/>
  <c r="K498" i="64"/>
  <c r="G152" i="64"/>
  <c r="X497" i="64"/>
  <c r="AJ135" i="64"/>
  <c r="X498" i="64" s="1"/>
  <c r="Z489" i="64"/>
  <c r="AL134" i="64"/>
  <c r="F497" i="64"/>
  <c r="F135" i="64"/>
  <c r="F498" i="64" s="1"/>
  <c r="V489" i="64"/>
  <c r="AH134" i="64"/>
  <c r="AC489" i="64"/>
  <c r="AO134" i="64"/>
  <c r="AA489" i="64"/>
  <c r="AM134" i="64"/>
  <c r="E17" i="33"/>
  <c r="AN150" i="36"/>
  <c r="AZ142" i="36"/>
  <c r="AG497" i="65" l="1"/>
  <c r="U498" i="65"/>
  <c r="Y497" i="65"/>
  <c r="Y498" i="65"/>
  <c r="AE497" i="65"/>
  <c r="AE498" i="65"/>
  <c r="H152" i="65"/>
  <c r="X497" i="65"/>
  <c r="X498" i="65"/>
  <c r="K498" i="65"/>
  <c r="G515" i="65" s="1"/>
  <c r="G152" i="65"/>
  <c r="AF497" i="65"/>
  <c r="AF498" i="65"/>
  <c r="H515" i="65"/>
  <c r="W497" i="65"/>
  <c r="W498" i="65"/>
  <c r="AC497" i="65"/>
  <c r="AC498" i="65"/>
  <c r="AB497" i="65"/>
  <c r="AB498" i="65"/>
  <c r="H498" i="65"/>
  <c r="F515" i="65" s="1"/>
  <c r="F152" i="65"/>
  <c r="E498" i="65"/>
  <c r="E515" i="65" s="1"/>
  <c r="E152" i="65"/>
  <c r="Q135" i="65"/>
  <c r="E515" i="64"/>
  <c r="U497" i="64"/>
  <c r="AS134" i="64"/>
  <c r="AG135" i="64"/>
  <c r="AC497" i="64"/>
  <c r="AO135" i="64"/>
  <c r="AC498" i="64" s="1"/>
  <c r="N498" i="64"/>
  <c r="H515" i="64" s="1"/>
  <c r="H152" i="64"/>
  <c r="Y497" i="64"/>
  <c r="AK135" i="64"/>
  <c r="Y498" i="64" s="1"/>
  <c r="AA497" i="64"/>
  <c r="AM135" i="64"/>
  <c r="AA498" i="64" s="1"/>
  <c r="V497" i="64"/>
  <c r="AH135" i="64"/>
  <c r="V498" i="64" s="1"/>
  <c r="AE497" i="64"/>
  <c r="AQ135" i="64"/>
  <c r="AE498" i="64" s="1"/>
  <c r="F152" i="64"/>
  <c r="E152" i="64"/>
  <c r="Z497" i="64"/>
  <c r="AL135" i="64"/>
  <c r="Z498" i="64" s="1"/>
  <c r="G515" i="64"/>
  <c r="F515" i="64"/>
  <c r="Q135" i="64"/>
  <c r="AD497" i="64"/>
  <c r="AP135" i="64"/>
  <c r="AD498" i="64" s="1"/>
  <c r="AZ150" i="36"/>
  <c r="AN151" i="36"/>
  <c r="AZ151" i="36" s="1"/>
  <c r="D167" i="36" s="1"/>
  <c r="Q498" i="65" l="1"/>
  <c r="I515" i="65" s="1"/>
  <c r="I152" i="65"/>
  <c r="Q498" i="64"/>
  <c r="I515" i="64" s="1"/>
  <c r="I152" i="64"/>
  <c r="U498" i="64"/>
  <c r="AG500" i="65" l="1"/>
  <c r="F25" i="65"/>
  <c r="H25" i="65" s="1"/>
  <c r="E24" i="64" s="1"/>
  <c r="E25" i="64" s="1"/>
  <c r="AG500" i="64"/>
  <c r="H25" i="64" l="1"/>
  <c r="E20" i="33" s="1"/>
  <c r="E21" i="33" l="1"/>
  <c r="C10" i="36" s="1"/>
  <c r="H17" i="36"/>
  <c r="D39" i="36" l="1"/>
  <c r="H39" i="36" s="1"/>
  <c r="D46" i="36"/>
  <c r="H46" i="36" s="1"/>
  <c r="H45" i="36" s="1"/>
  <c r="V149" i="36" s="1"/>
  <c r="Z149" i="36" s="1"/>
  <c r="D54" i="36"/>
  <c r="H54" i="36" s="1"/>
  <c r="H53" i="36" s="1"/>
  <c r="Q25" i="36" s="1"/>
  <c r="D17" i="36"/>
  <c r="D29" i="36"/>
  <c r="H29" i="36" s="1"/>
  <c r="H25" i="36" s="1"/>
  <c r="V75" i="36" s="1"/>
  <c r="V146" i="36"/>
  <c r="AF146" i="36" s="1"/>
  <c r="H28" i="36"/>
  <c r="V98" i="36" s="1"/>
  <c r="AB149" i="36"/>
  <c r="AD149" i="36"/>
  <c r="AH149" i="36"/>
  <c r="W149" i="36"/>
  <c r="AE149" i="36"/>
  <c r="X149" i="36"/>
  <c r="Q18" i="36"/>
  <c r="H14" i="36"/>
  <c r="H15" i="36"/>
  <c r="H16" i="36"/>
  <c r="AF149" i="36" l="1"/>
  <c r="Y149" i="36"/>
  <c r="Q36" i="36"/>
  <c r="AA149" i="36"/>
  <c r="AG149" i="36"/>
  <c r="AC149" i="36"/>
  <c r="V100" i="36"/>
  <c r="AD100" i="36" s="1"/>
  <c r="V86" i="36"/>
  <c r="Z86" i="36" s="1"/>
  <c r="H52" i="36"/>
  <c r="Q19" i="36" s="1"/>
  <c r="H37" i="36"/>
  <c r="H36" i="36"/>
  <c r="H38" i="36"/>
  <c r="J53" i="36"/>
  <c r="Q26" i="36" s="1"/>
  <c r="D58" i="36"/>
  <c r="H27" i="36"/>
  <c r="Q23" i="36" s="1"/>
  <c r="H24" i="36"/>
  <c r="Q17" i="36" s="1"/>
  <c r="AH146" i="36"/>
  <c r="AH143" i="36" s="1"/>
  <c r="AC146" i="36"/>
  <c r="AC143" i="36" s="1"/>
  <c r="Y146" i="36"/>
  <c r="Y143" i="36" s="1"/>
  <c r="AE146" i="36"/>
  <c r="AE143" i="36" s="1"/>
  <c r="AG146" i="36"/>
  <c r="AG143" i="36" s="1"/>
  <c r="AA146" i="36"/>
  <c r="Z146" i="36"/>
  <c r="Z143" i="36" s="1"/>
  <c r="AD146" i="36"/>
  <c r="AD143" i="36" s="1"/>
  <c r="X146" i="36"/>
  <c r="X143" i="36" s="1"/>
  <c r="W146" i="36"/>
  <c r="W143" i="36" s="1"/>
  <c r="AB146" i="36"/>
  <c r="AB143" i="36" s="1"/>
  <c r="V97" i="36"/>
  <c r="AH97" i="36" s="1"/>
  <c r="Q24" i="36"/>
  <c r="AF143" i="36"/>
  <c r="Q27" i="36"/>
  <c r="V140" i="36"/>
  <c r="V124" i="36"/>
  <c r="V128" i="36"/>
  <c r="V107" i="36"/>
  <c r="J16" i="36"/>
  <c r="V134" i="36"/>
  <c r="V113" i="36"/>
  <c r="AE98" i="36"/>
  <c r="AA98" i="36"/>
  <c r="AC98" i="36"/>
  <c r="AH98" i="36"/>
  <c r="Y98" i="36"/>
  <c r="AF98" i="36"/>
  <c r="AB98" i="36"/>
  <c r="W98" i="36"/>
  <c r="AD98" i="36"/>
  <c r="AG98" i="36"/>
  <c r="X98" i="36"/>
  <c r="Z98" i="36"/>
  <c r="J15" i="36"/>
  <c r="Q21" i="36"/>
  <c r="V94" i="36"/>
  <c r="AA75" i="36"/>
  <c r="X75" i="36"/>
  <c r="AF75" i="36"/>
  <c r="AB75" i="36"/>
  <c r="AC75" i="36"/>
  <c r="AH75" i="36"/>
  <c r="AD75" i="36"/>
  <c r="W75" i="36"/>
  <c r="Z75" i="36"/>
  <c r="Y75" i="36"/>
  <c r="AG75" i="36"/>
  <c r="AE75" i="36"/>
  <c r="J14" i="36"/>
  <c r="Q15" i="36"/>
  <c r="V82" i="36"/>
  <c r="V71" i="36"/>
  <c r="AH100" i="36"/>
  <c r="AB100" i="36"/>
  <c r="AE100" i="36"/>
  <c r="W100" i="36"/>
  <c r="Y100" i="36"/>
  <c r="Z100" i="36"/>
  <c r="AA100" i="36"/>
  <c r="AC100" i="36"/>
  <c r="X100" i="36"/>
  <c r="AI149" i="36"/>
  <c r="AA86" i="36" l="1"/>
  <c r="AC86" i="36"/>
  <c r="W86" i="36"/>
  <c r="AF100" i="36"/>
  <c r="AI100" i="36" s="1"/>
  <c r="AG100" i="36"/>
  <c r="AB86" i="36"/>
  <c r="AF86" i="36"/>
  <c r="AG86" i="36"/>
  <c r="AA143" i="36"/>
  <c r="AI143" i="36" s="1"/>
  <c r="E166" i="36" s="1"/>
  <c r="F166" i="36" s="1"/>
  <c r="V101" i="36"/>
  <c r="AG101" i="36" s="1"/>
  <c r="J52" i="36"/>
  <c r="V89" i="36" s="1"/>
  <c r="AG89" i="36" s="1"/>
  <c r="Y86" i="36"/>
  <c r="AD86" i="36"/>
  <c r="AH86" i="36"/>
  <c r="V77" i="36"/>
  <c r="AF77" i="36" s="1"/>
  <c r="X86" i="36"/>
  <c r="AE86" i="36"/>
  <c r="V88" i="36"/>
  <c r="AB88" i="36" s="1"/>
  <c r="V74" i="36"/>
  <c r="W74" i="36" s="1"/>
  <c r="W73" i="36" s="1"/>
  <c r="V85" i="36"/>
  <c r="Z85" i="36" s="1"/>
  <c r="Z84" i="36" s="1"/>
  <c r="Q29" i="36"/>
  <c r="V110" i="36"/>
  <c r="V109" i="36"/>
  <c r="V125" i="36"/>
  <c r="Q30" i="36"/>
  <c r="J36" i="36"/>
  <c r="V130" i="36"/>
  <c r="V116" i="36"/>
  <c r="V117" i="36"/>
  <c r="V131" i="36"/>
  <c r="V141" i="36"/>
  <c r="V120" i="36"/>
  <c r="V119" i="36"/>
  <c r="J37" i="36"/>
  <c r="Q32" i="36"/>
  <c r="W85" i="36"/>
  <c r="W84" i="36" s="1"/>
  <c r="AA97" i="36"/>
  <c r="AA96" i="36" s="1"/>
  <c r="Z97" i="36"/>
  <c r="Z96" i="36" s="1"/>
  <c r="AI146" i="36"/>
  <c r="AB97" i="36"/>
  <c r="AB96" i="36" s="1"/>
  <c r="AD97" i="36"/>
  <c r="AD96" i="36" s="1"/>
  <c r="AF97" i="36"/>
  <c r="AF96" i="36" s="1"/>
  <c r="W97" i="36"/>
  <c r="W96" i="36" s="1"/>
  <c r="AE97" i="36"/>
  <c r="AE96" i="36" s="1"/>
  <c r="X97" i="36"/>
  <c r="X96" i="36" s="1"/>
  <c r="Y97" i="36"/>
  <c r="Y96" i="36" s="1"/>
  <c r="AH77" i="36"/>
  <c r="AG97" i="36"/>
  <c r="AG96" i="36" s="1"/>
  <c r="AC97" i="36"/>
  <c r="AC96" i="36" s="1"/>
  <c r="AC77" i="36"/>
  <c r="AB77" i="36"/>
  <c r="AF74" i="36"/>
  <c r="AF73" i="36" s="1"/>
  <c r="Y88" i="36"/>
  <c r="Q20" i="36"/>
  <c r="AH96" i="36"/>
  <c r="V78" i="36"/>
  <c r="Z78" i="36" s="1"/>
  <c r="AG82" i="36"/>
  <c r="AH82" i="36"/>
  <c r="AD82" i="36"/>
  <c r="AC82" i="36"/>
  <c r="AA82" i="36"/>
  <c r="AE82" i="36"/>
  <c r="Y82" i="36"/>
  <c r="W82" i="36"/>
  <c r="X82" i="36"/>
  <c r="Z82" i="36"/>
  <c r="AF82" i="36"/>
  <c r="AB82" i="36"/>
  <c r="AI75" i="36"/>
  <c r="W128" i="36"/>
  <c r="AE128" i="36"/>
  <c r="AF128" i="36"/>
  <c r="AB128" i="36"/>
  <c r="Z128" i="36"/>
  <c r="AD128" i="36"/>
  <c r="AA128" i="36"/>
  <c r="AC128" i="36"/>
  <c r="Y128" i="36"/>
  <c r="X128" i="36"/>
  <c r="AH128" i="36"/>
  <c r="AG128" i="36"/>
  <c r="AA101" i="36"/>
  <c r="AA99" i="36" s="1"/>
  <c r="X101" i="36"/>
  <c r="X99" i="36" s="1"/>
  <c r="AD101" i="36"/>
  <c r="AD99" i="36" s="1"/>
  <c r="Z134" i="36"/>
  <c r="AC134" i="36"/>
  <c r="AF134" i="36"/>
  <c r="Y134" i="36"/>
  <c r="AA134" i="36"/>
  <c r="X134" i="36"/>
  <c r="AE134" i="36"/>
  <c r="AD134" i="36"/>
  <c r="AB134" i="36"/>
  <c r="AG134" i="36"/>
  <c r="W134" i="36"/>
  <c r="AH134" i="36"/>
  <c r="AA124" i="36"/>
  <c r="AE124" i="36"/>
  <c r="AH124" i="36"/>
  <c r="AB124" i="36"/>
  <c r="Z124" i="36"/>
  <c r="AD124" i="36"/>
  <c r="AF124" i="36"/>
  <c r="AG124" i="36"/>
  <c r="X124" i="36"/>
  <c r="W124" i="36"/>
  <c r="AC124" i="36"/>
  <c r="Y124" i="36"/>
  <c r="AF71" i="36"/>
  <c r="AC71" i="36"/>
  <c r="AA71" i="36"/>
  <c r="AB71" i="36"/>
  <c r="W71" i="36"/>
  <c r="X71" i="36"/>
  <c r="AE71" i="36"/>
  <c r="AG71" i="36"/>
  <c r="AH71" i="36"/>
  <c r="AD71" i="36"/>
  <c r="Y71" i="36"/>
  <c r="Z71" i="36"/>
  <c r="Z89" i="36"/>
  <c r="Y89" i="36"/>
  <c r="W89" i="36"/>
  <c r="AB89" i="36"/>
  <c r="AD89" i="36"/>
  <c r="AF89" i="36"/>
  <c r="X89" i="36"/>
  <c r="AE89" i="36"/>
  <c r="AC89" i="36"/>
  <c r="Z107" i="36"/>
  <c r="AF107" i="36"/>
  <c r="AG107" i="36"/>
  <c r="AC107" i="36"/>
  <c r="X107" i="36"/>
  <c r="AA107" i="36"/>
  <c r="AB107" i="36"/>
  <c r="AH107" i="36"/>
  <c r="AD107" i="36"/>
  <c r="Y107" i="36"/>
  <c r="AE107" i="36"/>
  <c r="W107" i="36"/>
  <c r="V95" i="36"/>
  <c r="Q22" i="36"/>
  <c r="AI98" i="36"/>
  <c r="AF113" i="36"/>
  <c r="X113" i="36"/>
  <c r="AB113" i="36"/>
  <c r="AC113" i="36"/>
  <c r="W113" i="36"/>
  <c r="AG113" i="36"/>
  <c r="AH113" i="36"/>
  <c r="AE113" i="36"/>
  <c r="AA113" i="36"/>
  <c r="Z113" i="36"/>
  <c r="Y113" i="36"/>
  <c r="AD113" i="36"/>
  <c r="V83" i="36"/>
  <c r="V72" i="36"/>
  <c r="Q16" i="36"/>
  <c r="AH94" i="36"/>
  <c r="X94" i="36"/>
  <c r="AF94" i="36"/>
  <c r="AD94" i="36"/>
  <c r="AE94" i="36"/>
  <c r="W94" i="36"/>
  <c r="AA94" i="36"/>
  <c r="AG94" i="36"/>
  <c r="AB94" i="36"/>
  <c r="Y94" i="36"/>
  <c r="Z94" i="36"/>
  <c r="AC94" i="36"/>
  <c r="AG140" i="36"/>
  <c r="AA140" i="36"/>
  <c r="W140" i="36"/>
  <c r="Y140" i="36"/>
  <c r="AE140" i="36"/>
  <c r="AB140" i="36"/>
  <c r="AH140" i="36"/>
  <c r="Z140" i="36"/>
  <c r="AF140" i="36"/>
  <c r="AC140" i="36"/>
  <c r="AD140" i="36"/>
  <c r="X140" i="36"/>
  <c r="AE74" i="36" l="1"/>
  <c r="AE73" i="36" s="1"/>
  <c r="AC74" i="36"/>
  <c r="AC73" i="36" s="1"/>
  <c r="AA74" i="36"/>
  <c r="AA73" i="36" s="1"/>
  <c r="Z77" i="36"/>
  <c r="AH74" i="36"/>
  <c r="AH73" i="36" s="1"/>
  <c r="Y77" i="36"/>
  <c r="AF85" i="36"/>
  <c r="AF84" i="36" s="1"/>
  <c r="AH89" i="36"/>
  <c r="AI89" i="36" s="1"/>
  <c r="AA89" i="36"/>
  <c r="AE77" i="36"/>
  <c r="AG77" i="36"/>
  <c r="AG99" i="36"/>
  <c r="AC101" i="36"/>
  <c r="AC99" i="36" s="1"/>
  <c r="Y101" i="36"/>
  <c r="Y99" i="36" s="1"/>
  <c r="AH101" i="36"/>
  <c r="AH99" i="36" s="1"/>
  <c r="AB101" i="36"/>
  <c r="AB99" i="36" s="1"/>
  <c r="Z101" i="36"/>
  <c r="Z99" i="36" s="1"/>
  <c r="W101" i="36"/>
  <c r="W99" i="36" s="1"/>
  <c r="AE101" i="36"/>
  <c r="AE99" i="36" s="1"/>
  <c r="AF101" i="36"/>
  <c r="AF99" i="36" s="1"/>
  <c r="W88" i="36"/>
  <c r="W87" i="36" s="1"/>
  <c r="AI86" i="36"/>
  <c r="AE85" i="36"/>
  <c r="AE84" i="36" s="1"/>
  <c r="Y85" i="36"/>
  <c r="Y84" i="36" s="1"/>
  <c r="AG85" i="36"/>
  <c r="AG84" i="36" s="1"/>
  <c r="AD85" i="36"/>
  <c r="AD84" i="36" s="1"/>
  <c r="AA85" i="36"/>
  <c r="AA84" i="36" s="1"/>
  <c r="Z76" i="36"/>
  <c r="AD74" i="36"/>
  <c r="AD73" i="36" s="1"/>
  <c r="X77" i="36"/>
  <c r="AA77" i="36"/>
  <c r="AD77" i="36"/>
  <c r="W77" i="36"/>
  <c r="X85" i="36"/>
  <c r="X84" i="36" s="1"/>
  <c r="AC85" i="36"/>
  <c r="AC84" i="36" s="1"/>
  <c r="X88" i="36"/>
  <c r="X87" i="36" s="1"/>
  <c r="Z88" i="36"/>
  <c r="Z87" i="36" s="1"/>
  <c r="AF88" i="36"/>
  <c r="AF87" i="36" s="1"/>
  <c r="AB87" i="36"/>
  <c r="AH88" i="36"/>
  <c r="AH87" i="36" s="1"/>
  <c r="AG88" i="36"/>
  <c r="AG87" i="36" s="1"/>
  <c r="AD88" i="36"/>
  <c r="AD87" i="36" s="1"/>
  <c r="AE88" i="36"/>
  <c r="AE87" i="36" s="1"/>
  <c r="AA88" i="36"/>
  <c r="AC88" i="36"/>
  <c r="AC87" i="36" s="1"/>
  <c r="AB85" i="36"/>
  <c r="AB84" i="36" s="1"/>
  <c r="AB74" i="36"/>
  <c r="AB73" i="36" s="1"/>
  <c r="Z74" i="36"/>
  <c r="Z73" i="36" s="1"/>
  <c r="Y74" i="36"/>
  <c r="Y73" i="36" s="1"/>
  <c r="AG74" i="36"/>
  <c r="AG73" i="36" s="1"/>
  <c r="X74" i="36"/>
  <c r="X73" i="36" s="1"/>
  <c r="AH85" i="36"/>
  <c r="AH84" i="36" s="1"/>
  <c r="AA120" i="36"/>
  <c r="Y120" i="36"/>
  <c r="AB120" i="36"/>
  <c r="AF120" i="36"/>
  <c r="AE120" i="36"/>
  <c r="AD120" i="36"/>
  <c r="X120" i="36"/>
  <c r="AH120" i="36"/>
  <c r="Z120" i="36"/>
  <c r="AG120" i="36"/>
  <c r="W120" i="36"/>
  <c r="AC120" i="36"/>
  <c r="AE116" i="36"/>
  <c r="AD116" i="36"/>
  <c r="X116" i="36"/>
  <c r="AC116" i="36"/>
  <c r="AF116" i="36"/>
  <c r="AA116" i="36"/>
  <c r="AH116" i="36"/>
  <c r="Z116" i="36"/>
  <c r="Y116" i="36"/>
  <c r="AB116" i="36"/>
  <c r="AG116" i="36"/>
  <c r="W116" i="36"/>
  <c r="AE125" i="36"/>
  <c r="AE122" i="36" s="1"/>
  <c r="AG125" i="36"/>
  <c r="AG122" i="36" s="1"/>
  <c r="Z125" i="36"/>
  <c r="Z122" i="36" s="1"/>
  <c r="X125" i="36"/>
  <c r="X122" i="36" s="1"/>
  <c r="Y125" i="36"/>
  <c r="Y122" i="36" s="1"/>
  <c r="AB125" i="36"/>
  <c r="AB122" i="36" s="1"/>
  <c r="AD125" i="36"/>
  <c r="AD122" i="36" s="1"/>
  <c r="AA125" i="36"/>
  <c r="AA122" i="36" s="1"/>
  <c r="AF125" i="36"/>
  <c r="AF122" i="36" s="1"/>
  <c r="AC125" i="36"/>
  <c r="AC122" i="36" s="1"/>
  <c r="W125" i="36"/>
  <c r="AH125" i="36"/>
  <c r="AH122" i="36" s="1"/>
  <c r="AH141" i="36"/>
  <c r="AH138" i="36" s="1"/>
  <c r="Y141" i="36"/>
  <c r="Y138" i="36" s="1"/>
  <c r="AA141" i="36"/>
  <c r="AA138" i="36" s="1"/>
  <c r="X141" i="36"/>
  <c r="X138" i="36" s="1"/>
  <c r="AG141" i="36"/>
  <c r="AG138" i="36" s="1"/>
  <c r="AB141" i="36"/>
  <c r="AB138" i="36" s="1"/>
  <c r="Z141" i="36"/>
  <c r="Z138" i="36" s="1"/>
  <c r="AF141" i="36"/>
  <c r="AF138" i="36" s="1"/>
  <c r="AC141" i="36"/>
  <c r="AC138" i="36" s="1"/>
  <c r="W141" i="36"/>
  <c r="W138" i="36" s="1"/>
  <c r="AD141" i="36"/>
  <c r="AD138" i="36" s="1"/>
  <c r="AE141" i="36"/>
  <c r="AE138" i="36" s="1"/>
  <c r="AD130" i="36"/>
  <c r="AE130" i="36"/>
  <c r="AF130" i="36"/>
  <c r="AH130" i="36"/>
  <c r="AB130" i="36"/>
  <c r="Y130" i="36"/>
  <c r="X130" i="36"/>
  <c r="AC130" i="36"/>
  <c r="W130" i="36"/>
  <c r="AA130" i="36"/>
  <c r="Z130" i="36"/>
  <c r="AG130" i="36"/>
  <c r="AD109" i="36"/>
  <c r="AA109" i="36"/>
  <c r="Z109" i="36"/>
  <c r="AF109" i="36"/>
  <c r="AB109" i="36"/>
  <c r="AC109" i="36"/>
  <c r="AE109" i="36"/>
  <c r="W109" i="36"/>
  <c r="Y109" i="36"/>
  <c r="X109" i="36"/>
  <c r="AH109" i="36"/>
  <c r="AG109" i="36"/>
  <c r="Q34" i="36"/>
  <c r="V137" i="36"/>
  <c r="W131" i="36"/>
  <c r="X131" i="36"/>
  <c r="AH131" i="36"/>
  <c r="AD131" i="36"/>
  <c r="AF131" i="36"/>
  <c r="AA131" i="36"/>
  <c r="AC131" i="36"/>
  <c r="AB131" i="36"/>
  <c r="AE131" i="36"/>
  <c r="Y131" i="36"/>
  <c r="Z131" i="36"/>
  <c r="AG131" i="36"/>
  <c r="V136" i="36"/>
  <c r="Q33" i="36"/>
  <c r="AA110" i="36"/>
  <c r="W110" i="36"/>
  <c r="AF110" i="36"/>
  <c r="AB110" i="36"/>
  <c r="Y110" i="36"/>
  <c r="AH110" i="36"/>
  <c r="Z110" i="36"/>
  <c r="AC110" i="36"/>
  <c r="AE110" i="36"/>
  <c r="X110" i="36"/>
  <c r="AD110" i="36"/>
  <c r="AG110" i="36"/>
  <c r="AA119" i="36"/>
  <c r="AB119" i="36"/>
  <c r="AE119" i="36"/>
  <c r="AG119" i="36"/>
  <c r="Z119" i="36"/>
  <c r="AF119" i="36"/>
  <c r="W119" i="36"/>
  <c r="Y119" i="36"/>
  <c r="AD119" i="36"/>
  <c r="AC119" i="36"/>
  <c r="AH119" i="36"/>
  <c r="X119" i="36"/>
  <c r="Y117" i="36"/>
  <c r="AA117" i="36"/>
  <c r="AG117" i="36"/>
  <c r="Z117" i="36"/>
  <c r="X117" i="36"/>
  <c r="AH117" i="36"/>
  <c r="AD117" i="36"/>
  <c r="AB117" i="36"/>
  <c r="AE117" i="36"/>
  <c r="AF117" i="36"/>
  <c r="W117" i="36"/>
  <c r="AC117" i="36"/>
  <c r="AI97" i="36"/>
  <c r="X78" i="36"/>
  <c r="Y78" i="36"/>
  <c r="Y76" i="36" s="1"/>
  <c r="Y87" i="36"/>
  <c r="AE78" i="36"/>
  <c r="AA78" i="36"/>
  <c r="AC78" i="36"/>
  <c r="AC76" i="36" s="1"/>
  <c r="AD78" i="36"/>
  <c r="AH78" i="36"/>
  <c r="AH76" i="36" s="1"/>
  <c r="AF78" i="36"/>
  <c r="AF76" i="36" s="1"/>
  <c r="AB78" i="36"/>
  <c r="AB76" i="36" s="1"/>
  <c r="AG78" i="36"/>
  <c r="W78" i="36"/>
  <c r="AI96" i="36"/>
  <c r="AI113" i="36"/>
  <c r="AI124" i="36"/>
  <c r="AI128" i="36"/>
  <c r="AI94" i="36"/>
  <c r="X72" i="36"/>
  <c r="AF72" i="36"/>
  <c r="AG72" i="36"/>
  <c r="Y72" i="36"/>
  <c r="AC72" i="36"/>
  <c r="AD72" i="36"/>
  <c r="AA72" i="36"/>
  <c r="AH72" i="36"/>
  <c r="AB72" i="36"/>
  <c r="W72" i="36"/>
  <c r="Z72" i="36"/>
  <c r="AE72" i="36"/>
  <c r="AI107" i="36"/>
  <c r="AG83" i="36"/>
  <c r="AC83" i="36"/>
  <c r="W83" i="36"/>
  <c r="AB83" i="36"/>
  <c r="AA83" i="36"/>
  <c r="AE83" i="36"/>
  <c r="AH83" i="36"/>
  <c r="X83" i="36"/>
  <c r="Z83" i="36"/>
  <c r="AD83" i="36"/>
  <c r="Y83" i="36"/>
  <c r="AF83" i="36"/>
  <c r="AI71" i="36"/>
  <c r="AA95" i="36"/>
  <c r="AA91" i="36" s="1"/>
  <c r="W95" i="36"/>
  <c r="AF95" i="36"/>
  <c r="AH95" i="36"/>
  <c r="Y95" i="36"/>
  <c r="AE95" i="36"/>
  <c r="AC95" i="36"/>
  <c r="AD95" i="36"/>
  <c r="AD91" i="36" s="1"/>
  <c r="AB95" i="36"/>
  <c r="Z95" i="36"/>
  <c r="Z91" i="36" s="1"/>
  <c r="X95" i="36"/>
  <c r="X91" i="36" s="1"/>
  <c r="AG95" i="36"/>
  <c r="AG91" i="36" s="1"/>
  <c r="AI140" i="36"/>
  <c r="AI134" i="36"/>
  <c r="AI82" i="36"/>
  <c r="AB91" i="36" l="1"/>
  <c r="AA87" i="36"/>
  <c r="AC91" i="36"/>
  <c r="W91" i="36"/>
  <c r="Y91" i="36"/>
  <c r="AH91" i="36"/>
  <c r="AI101" i="36"/>
  <c r="AG76" i="36"/>
  <c r="AG68" i="36" s="1"/>
  <c r="AE76" i="36"/>
  <c r="AE68" i="36" s="1"/>
  <c r="AI99" i="36"/>
  <c r="AF91" i="36"/>
  <c r="AB79" i="36"/>
  <c r="AE91" i="36"/>
  <c r="AH118" i="36"/>
  <c r="AI77" i="36"/>
  <c r="AD76" i="36"/>
  <c r="AD68" i="36" s="1"/>
  <c r="AC118" i="36"/>
  <c r="AF118" i="36"/>
  <c r="AI73" i="36"/>
  <c r="AI88" i="36"/>
  <c r="W76" i="36"/>
  <c r="AI84" i="36"/>
  <c r="X118" i="36"/>
  <c r="AA76" i="36"/>
  <c r="AA68" i="36" s="1"/>
  <c r="Z68" i="36"/>
  <c r="X76" i="36"/>
  <c r="X68" i="36" s="1"/>
  <c r="AB118" i="36"/>
  <c r="AI74" i="36"/>
  <c r="AI85" i="36"/>
  <c r="AD118" i="36"/>
  <c r="Y118" i="36"/>
  <c r="AG118" i="36"/>
  <c r="AI125" i="36"/>
  <c r="AI110" i="36"/>
  <c r="AE108" i="36"/>
  <c r="AE105" i="36" s="1"/>
  <c r="Z108" i="36"/>
  <c r="Z105" i="36" s="1"/>
  <c r="Z129" i="36"/>
  <c r="Z126" i="36" s="1"/>
  <c r="AF129" i="36"/>
  <c r="AF126" i="36" s="1"/>
  <c r="AG115" i="36"/>
  <c r="X115" i="36"/>
  <c r="AI120" i="36"/>
  <c r="Y108" i="36"/>
  <c r="Y105" i="36" s="1"/>
  <c r="AD108" i="36"/>
  <c r="AD105" i="36" s="1"/>
  <c r="Y115" i="36"/>
  <c r="AE115" i="36"/>
  <c r="AI138" i="36"/>
  <c r="AB129" i="36"/>
  <c r="AB126" i="36" s="1"/>
  <c r="Z118" i="36"/>
  <c r="AA118" i="36"/>
  <c r="AG136" i="36"/>
  <c r="Z136" i="36"/>
  <c r="AC136" i="36"/>
  <c r="X136" i="36"/>
  <c r="AA136" i="36"/>
  <c r="AH136" i="36"/>
  <c r="AF136" i="36"/>
  <c r="W136" i="36"/>
  <c r="AE136" i="36"/>
  <c r="AB136" i="36"/>
  <c r="Y136" i="36"/>
  <c r="AD136" i="36"/>
  <c r="AI131" i="36"/>
  <c r="AG108" i="36"/>
  <c r="AG105" i="36" s="1"/>
  <c r="AI109" i="36"/>
  <c r="W108" i="36"/>
  <c r="AF108" i="36"/>
  <c r="AF105" i="36" s="1"/>
  <c r="AG129" i="36"/>
  <c r="AG126" i="36" s="1"/>
  <c r="AC129" i="36"/>
  <c r="AC126" i="36" s="1"/>
  <c r="AH129" i="36"/>
  <c r="AH126" i="36" s="1"/>
  <c r="AB115" i="36"/>
  <c r="AA115" i="36"/>
  <c r="AD115" i="36"/>
  <c r="X129" i="36"/>
  <c r="X126" i="36" s="1"/>
  <c r="AB137" i="36"/>
  <c r="AG137" i="36"/>
  <c r="AD137" i="36"/>
  <c r="Z137" i="36"/>
  <c r="W137" i="36"/>
  <c r="Y137" i="36"/>
  <c r="AA137" i="36"/>
  <c r="AC137" i="36"/>
  <c r="AH137" i="36"/>
  <c r="AE137" i="36"/>
  <c r="AF137" i="36"/>
  <c r="X137" i="36"/>
  <c r="AH108" i="36"/>
  <c r="AH105" i="36" s="1"/>
  <c r="AF115" i="36"/>
  <c r="W122" i="36"/>
  <c r="AI122" i="36" s="1"/>
  <c r="AI117" i="36"/>
  <c r="AI119" i="36"/>
  <c r="W118" i="36"/>
  <c r="AE118" i="36"/>
  <c r="X108" i="36"/>
  <c r="X105" i="36" s="1"/>
  <c r="AC108" i="36"/>
  <c r="AC105" i="36" s="1"/>
  <c r="AA108" i="36"/>
  <c r="AA105" i="36" s="1"/>
  <c r="AA129" i="36"/>
  <c r="AA126" i="36" s="1"/>
  <c r="Y129" i="36"/>
  <c r="Y126" i="36" s="1"/>
  <c r="AE129" i="36"/>
  <c r="AE126" i="36" s="1"/>
  <c r="AI141" i="36"/>
  <c r="W115" i="36"/>
  <c r="AI116" i="36"/>
  <c r="Z115" i="36"/>
  <c r="AC115" i="36"/>
  <c r="AB108" i="36"/>
  <c r="AB105" i="36" s="1"/>
  <c r="W129" i="36"/>
  <c r="AI130" i="36"/>
  <c r="AD129" i="36"/>
  <c r="AD126" i="36" s="1"/>
  <c r="AH115" i="36"/>
  <c r="AH79" i="36"/>
  <c r="W79" i="36"/>
  <c r="AG79" i="36"/>
  <c r="AF79" i="36"/>
  <c r="Z79" i="36"/>
  <c r="Z67" i="36" s="1"/>
  <c r="Z90" i="36" s="1"/>
  <c r="Y79" i="36"/>
  <c r="AD79" i="36"/>
  <c r="AB68" i="36"/>
  <c r="AB67" i="36" s="1"/>
  <c r="AB90" i="36" s="1"/>
  <c r="AC68" i="36"/>
  <c r="Y68" i="36"/>
  <c r="AI78" i="36"/>
  <c r="AF68" i="36"/>
  <c r="AC79" i="36"/>
  <c r="AH68" i="36"/>
  <c r="AI87" i="36"/>
  <c r="X79" i="36"/>
  <c r="AA79" i="36"/>
  <c r="AE79" i="36"/>
  <c r="AI83" i="36"/>
  <c r="AI72" i="36"/>
  <c r="AI95" i="36"/>
  <c r="AI91" i="36" l="1"/>
  <c r="E162" i="36" s="1"/>
  <c r="F162" i="36" s="1"/>
  <c r="X114" i="36"/>
  <c r="X111" i="36" s="1"/>
  <c r="X104" i="36" s="1"/>
  <c r="AI76" i="36"/>
  <c r="AH114" i="36"/>
  <c r="AH111" i="36" s="1"/>
  <c r="AH104" i="36" s="1"/>
  <c r="W68" i="36"/>
  <c r="W67" i="36" s="1"/>
  <c r="AF114" i="36"/>
  <c r="AF111" i="36" s="1"/>
  <c r="AF104" i="36" s="1"/>
  <c r="AC114" i="36"/>
  <c r="AC111" i="36" s="1"/>
  <c r="AC104" i="36" s="1"/>
  <c r="AH67" i="36"/>
  <c r="AH90" i="36" s="1"/>
  <c r="Z114" i="36"/>
  <c r="Z111" i="36" s="1"/>
  <c r="Z104" i="36" s="1"/>
  <c r="AB114" i="36"/>
  <c r="AB111" i="36" s="1"/>
  <c r="AB104" i="36" s="1"/>
  <c r="AA114" i="36"/>
  <c r="AA111" i="36" s="1"/>
  <c r="AA104" i="36" s="1"/>
  <c r="AG114" i="36"/>
  <c r="AG111" i="36" s="1"/>
  <c r="AG104" i="36" s="1"/>
  <c r="AD114" i="36"/>
  <c r="AD111" i="36" s="1"/>
  <c r="AD104" i="36" s="1"/>
  <c r="Y114" i="36"/>
  <c r="Y111" i="36" s="1"/>
  <c r="Y104" i="36" s="1"/>
  <c r="AE114" i="36"/>
  <c r="AE111" i="36" s="1"/>
  <c r="AE104" i="36" s="1"/>
  <c r="AI118" i="36"/>
  <c r="AB135" i="36"/>
  <c r="AB132" i="36" s="1"/>
  <c r="AB121" i="36" s="1"/>
  <c r="AH135" i="36"/>
  <c r="AH132" i="36" s="1"/>
  <c r="AH121" i="36" s="1"/>
  <c r="AD135" i="36"/>
  <c r="AD132" i="36" s="1"/>
  <c r="AD121" i="36" s="1"/>
  <c r="W126" i="36"/>
  <c r="AI129" i="36"/>
  <c r="W105" i="36"/>
  <c r="AI105" i="36" s="1"/>
  <c r="AI108" i="36"/>
  <c r="AI136" i="36"/>
  <c r="W135" i="36"/>
  <c r="X135" i="36"/>
  <c r="X132" i="36" s="1"/>
  <c r="X121" i="36" s="1"/>
  <c r="AI115" i="36"/>
  <c r="W114" i="36"/>
  <c r="Y135" i="36"/>
  <c r="Y132" i="36" s="1"/>
  <c r="Y121" i="36" s="1"/>
  <c r="AF135" i="36"/>
  <c r="AF132" i="36" s="1"/>
  <c r="AF121" i="36" s="1"/>
  <c r="AC135" i="36"/>
  <c r="AC132" i="36" s="1"/>
  <c r="AC121" i="36" s="1"/>
  <c r="Z135" i="36"/>
  <c r="Z132" i="36" s="1"/>
  <c r="Z121" i="36" s="1"/>
  <c r="AI137" i="36"/>
  <c r="AE135" i="36"/>
  <c r="AE132" i="36" s="1"/>
  <c r="AE121" i="36" s="1"/>
  <c r="AE103" i="36" s="1"/>
  <c r="AE142" i="36" s="1"/>
  <c r="AE150" i="36" s="1"/>
  <c r="AA135" i="36"/>
  <c r="AA132" i="36" s="1"/>
  <c r="AA121" i="36" s="1"/>
  <c r="AG135" i="36"/>
  <c r="AG132" i="36" s="1"/>
  <c r="AG121" i="36" s="1"/>
  <c r="AE67" i="36"/>
  <c r="AE90" i="36" s="1"/>
  <c r="AF67" i="36"/>
  <c r="AF90" i="36" s="1"/>
  <c r="AG67" i="36"/>
  <c r="AG90" i="36" s="1"/>
  <c r="X67" i="36"/>
  <c r="X90" i="36" s="1"/>
  <c r="AA67" i="36"/>
  <c r="AA90" i="36" s="1"/>
  <c r="AC67" i="36"/>
  <c r="AC90" i="36" s="1"/>
  <c r="Y67" i="36"/>
  <c r="Y90" i="36" s="1"/>
  <c r="AD67" i="36"/>
  <c r="AD90" i="36" s="1"/>
  <c r="AI79" i="36"/>
  <c r="AE151" i="36" l="1"/>
  <c r="X103" i="36"/>
  <c r="X142" i="36" s="1"/>
  <c r="X150" i="36" s="1"/>
  <c r="Z103" i="36"/>
  <c r="Z142" i="36" s="1"/>
  <c r="Z150" i="36" s="1"/>
  <c r="Z151" i="36" s="1"/>
  <c r="AC103" i="36"/>
  <c r="AC142" i="36" s="1"/>
  <c r="AC150" i="36" s="1"/>
  <c r="AC151" i="36" s="1"/>
  <c r="AF103" i="36"/>
  <c r="AF142" i="36" s="1"/>
  <c r="AF150" i="36" s="1"/>
  <c r="AF151" i="36" s="1"/>
  <c r="AI68" i="36"/>
  <c r="AH103" i="36"/>
  <c r="AH142" i="36" s="1"/>
  <c r="AH150" i="36" s="1"/>
  <c r="AH151" i="36" s="1"/>
  <c r="AG103" i="36"/>
  <c r="AG142" i="36" s="1"/>
  <c r="AG150" i="36" s="1"/>
  <c r="AG151" i="36" s="1"/>
  <c r="AA103" i="36"/>
  <c r="AA142" i="36" s="1"/>
  <c r="AA150" i="36" s="1"/>
  <c r="AA151" i="36" s="1"/>
  <c r="AD103" i="36"/>
  <c r="AD142" i="36" s="1"/>
  <c r="AD150" i="36" s="1"/>
  <c r="Y103" i="36"/>
  <c r="Y142" i="36" s="1"/>
  <c r="Y150" i="36" s="1"/>
  <c r="Y151" i="36" s="1"/>
  <c r="AB103" i="36"/>
  <c r="AB142" i="36" s="1"/>
  <c r="AB150" i="36" s="1"/>
  <c r="AB151" i="36" s="1"/>
  <c r="W132" i="36"/>
  <c r="AI132" i="36" s="1"/>
  <c r="AI135" i="36"/>
  <c r="W111" i="36"/>
  <c r="AI114" i="36"/>
  <c r="AI126" i="36"/>
  <c r="X151" i="36"/>
  <c r="AD151" i="36"/>
  <c r="AI67" i="36"/>
  <c r="W90" i="36"/>
  <c r="W121" i="36" l="1"/>
  <c r="AI121" i="36" s="1"/>
  <c r="E165" i="36" s="1"/>
  <c r="F165" i="36" s="1"/>
  <c r="W104" i="36"/>
  <c r="AI111" i="36"/>
  <c r="E161" i="36"/>
  <c r="F161" i="36" s="1"/>
  <c r="AI90" i="36"/>
  <c r="AI104" i="36" l="1"/>
  <c r="E164" i="36" s="1"/>
  <c r="F164" i="36" s="1"/>
  <c r="W103" i="36"/>
  <c r="W142" i="36" l="1"/>
  <c r="AI103" i="36"/>
  <c r="E163" i="36" s="1"/>
  <c r="F163" i="36" s="1"/>
  <c r="W150" i="36" l="1"/>
  <c r="AI142" i="36"/>
  <c r="AI150" i="36" l="1"/>
  <c r="W151" i="36"/>
  <c r="AI151" i="36" s="1"/>
  <c r="AI152" i="36" l="1"/>
  <c r="E167" i="36"/>
  <c r="F167" i="36" s="1"/>
</calcChain>
</file>

<file path=xl/sharedStrings.xml><?xml version="1.0" encoding="utf-8"?>
<sst xmlns="http://schemas.openxmlformats.org/spreadsheetml/2006/main" count="7614" uniqueCount="959">
  <si>
    <t>Тарифе за ТОСсн/</t>
  </si>
  <si>
    <t>Тарифе за ТПСсн</t>
  </si>
  <si>
    <t>ТОСнн/ТОСшп дин/кW</t>
  </si>
  <si>
    <t>ТПСнн дин/кW</t>
  </si>
  <si>
    <t>Тарифе за ВТсн/НТсн</t>
  </si>
  <si>
    <t>и ВТнн/НТнн дин/kWh</t>
  </si>
  <si>
    <t>Тарифе за ВТшп/</t>
  </si>
  <si>
    <t>Тарифе за ВТуп/</t>
  </si>
  <si>
    <t>НТшп/ЈТшп дин/kWh</t>
  </si>
  <si>
    <t>НТуп дин/kWh</t>
  </si>
  <si>
    <t>Тарифе за</t>
  </si>
  <si>
    <t>АЕЈО дин/kWh</t>
  </si>
  <si>
    <t>ТРЕ дин/kvarh</t>
  </si>
  <si>
    <t>ТПРЕ дин/kvarh</t>
  </si>
  <si>
    <t>и тарифе</t>
  </si>
  <si>
    <t xml:space="preserve">   2) Уколико промена вредности одређеног средства у регулаторном периоду испуњава услов да се истовремено искаже и у колони 5. и у колони 6. (за редне бројеве 5. и 9.), тада се подаци уносе само у колону 6. (за редне бројеве 5. и 9.).</t>
  </si>
  <si>
    <t xml:space="preserve">   3) Уколико промена вредности одређеног средства у регулаторном периоду испуњава услов да се истовремено искаже и у колони 15 и у колони 16, тада се подаци уносе само у колону 16. </t>
  </si>
  <si>
    <t>Редни
број</t>
  </si>
  <si>
    <t>Нето вредност средстава на почетку претходног регулаторног периода</t>
  </si>
  <si>
    <t>Нето вредност средстава прибављених без накнаде на почетку претходног регулаторног периода</t>
  </si>
  <si>
    <t>Нето вредност средстава у припреми и аванса датих за набавку истих на почетку претходног регулаторног периода, а која неће бити (односно нису) активирана у претходном регулаторном периоду или која нису оправдана и/или ефикасна</t>
  </si>
  <si>
    <t>Вредност регулисаних средстава на почетку претходног регулаторног периода (1 - 2 - 3)</t>
  </si>
  <si>
    <t>Нето вредност средстава на крају претходног регулаторног периода</t>
  </si>
  <si>
    <t>Нето вредност средстава прибављених без накнаде на крају претходног регулаторног периода</t>
  </si>
  <si>
    <t>Нето вредност средстава у припреми и аванса датих за набавку истих на крају претходног регулаторног периода, а која неће бити (односно нису) активирана у претходном регулаторном периоду или која нису оправдана и/или ефикасна</t>
  </si>
  <si>
    <t>Вредност регулисаних средстава на крају претходног регулаторног периода (5 - 6 - 7)</t>
  </si>
  <si>
    <t>Регулисана средства у претходном регулаторном периоду ((4 + 8) / 2)</t>
  </si>
  <si>
    <t>Позиција (Назив пројекта)</t>
  </si>
  <si>
    <t>УКУПНО:</t>
  </si>
  <si>
    <t xml:space="preserve">Напомене: </t>
  </si>
  <si>
    <t>Кратак опис пројекта (са основним физичким и енергетским величинама)</t>
  </si>
  <si>
    <t>у 000 динара</t>
  </si>
  <si>
    <t>Трошкови коришћења преносног система</t>
  </si>
  <si>
    <t>4.1.1</t>
  </si>
  <si>
    <t>4.1.2</t>
  </si>
  <si>
    <t>4.1.3</t>
  </si>
  <si>
    <t>4.1.4</t>
  </si>
  <si>
    <t>4.3</t>
  </si>
  <si>
    <t>4.3.1</t>
  </si>
  <si>
    <t>4.3.2</t>
  </si>
  <si>
    <t>4.3.3</t>
  </si>
  <si>
    <t>4.3.4</t>
  </si>
  <si>
    <t>4.4</t>
  </si>
  <si>
    <t>4.6</t>
  </si>
  <si>
    <t>4.6.1</t>
  </si>
  <si>
    <t>4.6.2</t>
  </si>
  <si>
    <t>4.6.3</t>
  </si>
  <si>
    <t>4.6.4</t>
  </si>
  <si>
    <t>4.6.6</t>
  </si>
  <si>
    <t>4.6.7</t>
  </si>
  <si>
    <t>4.7</t>
  </si>
  <si>
    <t>4.8</t>
  </si>
  <si>
    <t>4.8.1</t>
  </si>
  <si>
    <t>4.8.2</t>
  </si>
  <si>
    <t>4.8.3</t>
  </si>
  <si>
    <t>4.8.4</t>
  </si>
  <si>
    <t>4.5</t>
  </si>
  <si>
    <t>4.6.5</t>
  </si>
  <si>
    <t>Приход по основу трошкова изградње типских прикључака</t>
  </si>
  <si>
    <t>Приход по основу трошкова изградње индивидуалних прикључака</t>
  </si>
  <si>
    <t>Фактурисани приход по основу дела трошкова система</t>
  </si>
  <si>
    <t>1.3.1</t>
  </si>
  <si>
    <t>1.3.2</t>
  </si>
  <si>
    <t>1.3.3</t>
  </si>
  <si>
    <t>Трошкови остале енергије</t>
  </si>
  <si>
    <t>Трошкови набављене електричне енергије (само за сопствене потребе)</t>
  </si>
  <si>
    <t>Учешће сопственог капитала у финансирању регулисаних средстава</t>
  </si>
  <si>
    <t>Учешће позајмљеног капитала у финансирању регулисаних средстава</t>
  </si>
  <si>
    <t>Стопа пореза на добит према важећим законским прописима</t>
  </si>
  <si>
    <t>Структура извора финансирања регулисаних средстава према пословним књигама на почетку регулаторног периода (само информативно)</t>
  </si>
  <si>
    <t>УКУПНО (1 + 2):</t>
  </si>
  <si>
    <t xml:space="preserve"> у 000 дин.</t>
  </si>
  <si>
    <r>
      <t>ОТ</t>
    </r>
    <r>
      <rPr>
        <vertAlign val="subscript"/>
        <sz val="10"/>
        <color indexed="18"/>
        <rFont val="Arial Narrow"/>
        <family val="2"/>
      </rPr>
      <t>т</t>
    </r>
  </si>
  <si>
    <t>Трошкови амортизације</t>
  </si>
  <si>
    <r>
      <t>А</t>
    </r>
    <r>
      <rPr>
        <vertAlign val="subscript"/>
        <sz val="10"/>
        <color indexed="18"/>
        <rFont val="Arial Narrow"/>
        <family val="2"/>
      </rPr>
      <t>т</t>
    </r>
  </si>
  <si>
    <t>Стопа повраћаја на регулисана средства</t>
  </si>
  <si>
    <t>ППЦК (у %)</t>
  </si>
  <si>
    <t>Регулисана средства</t>
  </si>
  <si>
    <t xml:space="preserve">Трошкови за надокнаду губитака </t>
  </si>
  <si>
    <t>Остали приходи</t>
  </si>
  <si>
    <r>
      <t>ОП</t>
    </r>
    <r>
      <rPr>
        <vertAlign val="subscript"/>
        <sz val="10"/>
        <color indexed="18"/>
        <rFont val="Arial Narrow"/>
        <family val="2"/>
      </rPr>
      <t>т</t>
    </r>
  </si>
  <si>
    <t>Корекциони елемент</t>
  </si>
  <si>
    <r>
      <t>КЕ</t>
    </r>
    <r>
      <rPr>
        <vertAlign val="subscript"/>
        <sz val="10"/>
        <color indexed="18"/>
        <rFont val="Arial Narrow"/>
        <family val="2"/>
      </rPr>
      <t>т</t>
    </r>
  </si>
  <si>
    <t>Пословни простор</t>
  </si>
  <si>
    <t>4.</t>
  </si>
  <si>
    <t>Број лиценце:</t>
  </si>
  <si>
    <t>Напомена: У случају потребе повећати број редова.</t>
  </si>
  <si>
    <t>Дистрибуција електричне енергије и Управљање дистрибутивним системом</t>
  </si>
  <si>
    <t>Дистрибуција 
електричне енергије
 и Управљање
дистрибутивним
системом</t>
  </si>
  <si>
    <t>5.</t>
  </si>
  <si>
    <t>6.</t>
  </si>
  <si>
    <t>7.</t>
  </si>
  <si>
    <t>8.</t>
  </si>
  <si>
    <t>9.</t>
  </si>
  <si>
    <t>10.</t>
  </si>
  <si>
    <t>МОП</t>
  </si>
  <si>
    <t>Категорије купаца</t>
  </si>
  <si>
    <t>Део МОП-а распоређен</t>
  </si>
  <si>
    <t>Релативни</t>
  </si>
  <si>
    <t>Обрачунска</t>
  </si>
  <si>
    <t xml:space="preserve"> на Снагу %</t>
  </si>
  <si>
    <t>000 дин</t>
  </si>
  <si>
    <t>односи</t>
  </si>
  <si>
    <t>снага МW</t>
  </si>
  <si>
    <t>вредност МW</t>
  </si>
  <si>
    <t>СН</t>
  </si>
  <si>
    <t>НН са МГ</t>
  </si>
  <si>
    <t>ШП</t>
  </si>
  <si>
    <t>Део МОП-а распоређен на</t>
  </si>
  <si>
    <t>Активна</t>
  </si>
  <si>
    <t>АЕ за ВН,СН и НН  %</t>
  </si>
  <si>
    <t>енергија MWh</t>
  </si>
  <si>
    <t>вредност MWh</t>
  </si>
  <si>
    <t xml:space="preserve">      ВТ</t>
  </si>
  <si>
    <t xml:space="preserve">      НТ</t>
  </si>
  <si>
    <t>АЕ за ШП  %</t>
  </si>
  <si>
    <t xml:space="preserve">      ВТ </t>
  </si>
  <si>
    <t xml:space="preserve">      НТ </t>
  </si>
  <si>
    <t xml:space="preserve">      ЈТ</t>
  </si>
  <si>
    <t>АЕ за ЈО  %</t>
  </si>
  <si>
    <t>ЈО</t>
  </si>
  <si>
    <t>Реактивна</t>
  </si>
  <si>
    <t>РЕ %</t>
  </si>
  <si>
    <t>енергија Mvarh</t>
  </si>
  <si>
    <t>вредност Mvarh</t>
  </si>
  <si>
    <t>Контрола расподеле</t>
  </si>
  <si>
    <r>
      <t>ТП</t>
    </r>
    <r>
      <rPr>
        <vertAlign val="subscript"/>
        <sz val="10"/>
        <color indexed="18"/>
        <rFont val="Arial Narrow"/>
        <family val="2"/>
      </rPr>
      <t>т</t>
    </r>
  </si>
  <si>
    <t>Процењени корисни век средстава која ће бити активирана у регулаторном периоду 
(у годинама)</t>
  </si>
  <si>
    <t>1.1.1</t>
  </si>
  <si>
    <t>1.1.2</t>
  </si>
  <si>
    <r>
      <t>СГ</t>
    </r>
    <r>
      <rPr>
        <vertAlign val="subscript"/>
        <sz val="10"/>
        <color indexed="18"/>
        <rFont val="Arial Narrow"/>
        <family val="2"/>
      </rPr>
      <t>т</t>
    </r>
  </si>
  <si>
    <t>MWh</t>
  </si>
  <si>
    <t>Одобрено</t>
  </si>
  <si>
    <t>Остварено</t>
  </si>
  <si>
    <t>Трошкови превоза на радно место и са радног места</t>
  </si>
  <si>
    <t>Дневнице и накнаде трошкова на службеном путу</t>
  </si>
  <si>
    <t>Отпремнине за одлазак у пензију</t>
  </si>
  <si>
    <t>Јубиларне награде</t>
  </si>
  <si>
    <t>Трошкови смештаја и исхране на терену</t>
  </si>
  <si>
    <t>Помоћ радницима и породици радника</t>
  </si>
  <si>
    <t>Стипендије и кредити</t>
  </si>
  <si>
    <t>Добровољно пензионо осигурање</t>
  </si>
  <si>
    <t>Стимулативне отпремнине</t>
  </si>
  <si>
    <t>Остале накнаде трошкова запослених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</si>
  <si>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</si>
  <si>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</si>
  <si>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</si>
  <si>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</si>
  <si>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</si>
  <si>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</si>
  <si>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</si>
  <si>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</si>
  <si>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</si>
  <si>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2.8.10</t>
  </si>
  <si>
    <t xml:space="preserve">Резервни делови за одржавање </t>
  </si>
  <si>
    <t>Текуће одржавање</t>
  </si>
  <si>
    <t>Инвестиционо одржавање</t>
  </si>
  <si>
    <t>Материјал за одржавање</t>
  </si>
  <si>
    <t>Трошкови уља и мазива</t>
  </si>
  <si>
    <t>Остали трошкови материјала за израду</t>
  </si>
  <si>
    <t>Ситан инвентар, амбалажа, ХТЗ и ауто гуме у употреби</t>
  </si>
  <si>
    <t>Утрошене хемикалије</t>
  </si>
  <si>
    <t>1.1.1.1</t>
  </si>
  <si>
    <t>1.1.1.2</t>
  </si>
  <si>
    <t>Утрошени деривати нафте</t>
  </si>
  <si>
    <t>Утрошени деривати нафте за производњу</t>
  </si>
  <si>
    <t>Утрошени деривати нафте за теретна, теренска и специјална возила</t>
  </si>
  <si>
    <t>Утрошени деривати нафте за путничка возила</t>
  </si>
  <si>
    <t>Утрошени деривати нафте за одржавање</t>
  </si>
  <si>
    <t>Утрошени остали деривати нафте</t>
  </si>
  <si>
    <t>Утрошени гас</t>
  </si>
  <si>
    <t>1.3.4</t>
  </si>
  <si>
    <t>1.3.2.1</t>
  </si>
  <si>
    <t>1.3.2.2</t>
  </si>
  <si>
    <t>1.3.2.3</t>
  </si>
  <si>
    <t>1.3.2.4</t>
  </si>
  <si>
    <t>1.3.2.5</t>
  </si>
  <si>
    <t>Трошкови осталог материјала</t>
  </si>
  <si>
    <t>Трошкови материјала за услуге</t>
  </si>
  <si>
    <t>Трошкови материјала за изградњу и реконструкцију</t>
  </si>
  <si>
    <t>Трошкови основног материјала за израду</t>
  </si>
  <si>
    <t>Трошкови материјала и разервних делова за отклањање штета</t>
  </si>
  <si>
    <t>Трошкови сајмова</t>
  </si>
  <si>
    <t>3.2.1</t>
  </si>
  <si>
    <t>3.2.2</t>
  </si>
  <si>
    <t>ПТТ услуге</t>
  </si>
  <si>
    <t>Остали транспортни трошкови</t>
  </si>
  <si>
    <t>Трошкови заштите на раду</t>
  </si>
  <si>
    <t>Трошкови откривања минералног блага и накнаде штете за откуп земљишта</t>
  </si>
  <si>
    <t>Трошкови претплате</t>
  </si>
  <si>
    <t>Комуналне услуге</t>
  </si>
  <si>
    <t>Остале услуге</t>
  </si>
  <si>
    <t>Трошкови ревизије годишњих обрачуна</t>
  </si>
  <si>
    <t>Трошкови здравствених услуга</t>
  </si>
  <si>
    <t>Трошкови за стручно образовање</t>
  </si>
  <si>
    <t>Остале непроизводне услуге</t>
  </si>
  <si>
    <t>Трошкови осигурања имовине</t>
  </si>
  <si>
    <t>Трошкови осигурања возила</t>
  </si>
  <si>
    <t>Трошкови осигурања запослених</t>
  </si>
  <si>
    <t>Остали трошкови осигурања</t>
  </si>
  <si>
    <t>Трошкови накнада за коришћење добара од општег  интереса (рента)</t>
  </si>
  <si>
    <t>Трошкови пореза за еко фонд</t>
  </si>
  <si>
    <t>Трошкови накнада за коришћење вода</t>
  </si>
  <si>
    <t>Трошкови накнада за загађење животне средине</t>
  </si>
  <si>
    <t>Трошкови накнада за коришћење грађевинског земљишта</t>
  </si>
  <si>
    <t>Судски трошкови</t>
  </si>
  <si>
    <t>Остали расходи за штете, казне и пенале</t>
  </si>
  <si>
    <t>Материјал и резервни делови за одржавање</t>
  </si>
  <si>
    <t>1.1.1.1.1</t>
  </si>
  <si>
    <t>1.1.1.1.2</t>
  </si>
  <si>
    <t>1.1.1.2.1</t>
  </si>
  <si>
    <t>1.1.1.2.2</t>
  </si>
  <si>
    <t>1.1.1.2.3</t>
  </si>
  <si>
    <t>1.1.1.3</t>
  </si>
  <si>
    <t>Основни капитал</t>
  </si>
  <si>
    <t>Нераспоређени добитак</t>
  </si>
  <si>
    <t>Све остале дугорочне обавезе</t>
  </si>
  <si>
    <t>Део дугорочних кредита и осталих дугорочних обавеза које доспевају до једне године</t>
  </si>
  <si>
    <t>Све остале краткорочне финансијске обавезе</t>
  </si>
  <si>
    <t>Трошкови развоја који се не капитализују</t>
  </si>
  <si>
    <t>3.9</t>
  </si>
  <si>
    <t>3.9.1</t>
  </si>
  <si>
    <t>3.9.2</t>
  </si>
  <si>
    <t>3.9.3</t>
  </si>
  <si>
    <t>3.9.4</t>
  </si>
  <si>
    <t>3.9.5</t>
  </si>
  <si>
    <t>3.9.6</t>
  </si>
  <si>
    <t>3.9.7</t>
  </si>
  <si>
    <t>Радионоце, складишта, гараже</t>
  </si>
  <si>
    <t>1.1.2.1</t>
  </si>
  <si>
    <t>1.1.2.2</t>
  </si>
  <si>
    <t>1.1.2.3</t>
  </si>
  <si>
    <t>1.1.2.4</t>
  </si>
  <si>
    <t>1.1.2.5</t>
  </si>
  <si>
    <t>1.1.2.6</t>
  </si>
  <si>
    <t>УКУПНО (1 + 2 + 3 + 4+5):</t>
  </si>
  <si>
    <t>Део резервисањаза накнаде и друге бенифиције запослених који се исплаћује у регулаторном периоду</t>
  </si>
  <si>
    <t>Заједнички</t>
  </si>
  <si>
    <t>Директни</t>
  </si>
  <si>
    <t>Заједнички оперативни трошкови (1 + 2 + 3 + 4+5):</t>
  </si>
  <si>
    <t>Приходи од активирања учинака и робе</t>
  </si>
  <si>
    <t>Максимално одобрени приход</t>
  </si>
  <si>
    <r>
      <t>МОП</t>
    </r>
    <r>
      <rPr>
        <vertAlign val="subscript"/>
        <sz val="10"/>
        <color indexed="18"/>
        <rFont val="Arial Narrow"/>
        <family val="2"/>
        <charset val="238"/>
      </rPr>
      <t>т</t>
    </r>
  </si>
  <si>
    <t>Напоменe:</t>
  </si>
  <si>
    <t>Средства у припреми</t>
  </si>
  <si>
    <t>Цена електричне енергије за надокнаду губитака</t>
  </si>
  <si>
    <r>
      <t>ТГ</t>
    </r>
    <r>
      <rPr>
        <vertAlign val="subscript"/>
        <sz val="10"/>
        <color indexed="18"/>
        <rFont val="Arial Narrow"/>
        <family val="2"/>
      </rPr>
      <t>т</t>
    </r>
  </si>
  <si>
    <r>
      <t>ЕИ</t>
    </r>
    <r>
      <rPr>
        <vertAlign val="subscript"/>
        <sz val="10"/>
        <color indexed="18"/>
        <rFont val="Arial Narrow"/>
        <family val="2"/>
      </rPr>
      <t>т</t>
    </r>
  </si>
  <si>
    <t xml:space="preserve">Оправдана стопа губитака електричне енергије </t>
  </si>
  <si>
    <t>Електрична енергија планирана за испоруку</t>
  </si>
  <si>
    <t>Количина електричне енергије потребна за надокнаду губитака (1.* 2. / (1-2.))</t>
  </si>
  <si>
    <t>Трошкови за надокнаду губитака (3.* 4.)</t>
  </si>
  <si>
    <t>Износ у 000 дин.</t>
  </si>
  <si>
    <t>Учешће у %</t>
  </si>
  <si>
    <t>Реална годишња каматна стопа (пондерисана по позицијама, у %)</t>
  </si>
  <si>
    <t>Трошкови амортизације средстава која ће бити активирана у регулаторном периоду који не укључују трошкове амортизације средстава прибављених без накнаде (обрачунати на основицу од 50% вредности ових средстава)               [(13) - (15) - (16)] * 50% / (10</t>
  </si>
  <si>
    <t>Вредност регулисаних средстава на крају регулаторног периода (7)-(8)-(11)+(13)-(14)-(15)-(16)</t>
  </si>
  <si>
    <t>Регулисана средства у регулаторном периоду
  [(7) + (17)] * 50%</t>
  </si>
  <si>
    <r>
      <t>АРС</t>
    </r>
    <r>
      <rPr>
        <vertAlign val="subscript"/>
        <sz val="10"/>
        <color indexed="18"/>
        <rFont val="Arial Narrow"/>
        <family val="2"/>
        <charset val="238"/>
      </rPr>
      <t>т</t>
    </r>
  </si>
  <si>
    <r>
      <t>АПС</t>
    </r>
    <r>
      <rPr>
        <vertAlign val="subscript"/>
        <sz val="10"/>
        <color indexed="18"/>
        <rFont val="Arial Narrow"/>
        <family val="2"/>
        <charset val="238"/>
      </rPr>
      <t>т</t>
    </r>
  </si>
  <si>
    <r>
      <t>ААС</t>
    </r>
    <r>
      <rPr>
        <vertAlign val="subscript"/>
        <sz val="10"/>
        <color indexed="18"/>
        <rFont val="Arial Narrow"/>
        <family val="2"/>
        <charset val="238"/>
      </rPr>
      <t>т</t>
    </r>
  </si>
  <si>
    <t>Трошкови амортизације постојећих средстава у регулаторном периоду 
(укључујћи амортизацију средстава прибављених без накнаде)</t>
  </si>
  <si>
    <t>(17)</t>
  </si>
  <si>
    <t>Трошкови амортизације регулисаних средстава који не укључују трошкове амортизације средстава прибављених без накнаде 
(трошкови амортизације средстава наведених у колони 7 (пРСт))</t>
  </si>
  <si>
    <t xml:space="preserve">Напомене: 1) У случају потребе повећати број редова. </t>
  </si>
  <si>
    <t>(18)</t>
  </si>
  <si>
    <t>Промена вредности средстава у припреми и датих аванса у регулаторном периоду , увећана за нето вредност средстава на почетку регулаторног периода која ће бити активирана у регулаторном периоду</t>
  </si>
  <si>
    <t>Трошкови амортизације средстава која ће бити активирана у регулаторном периоду (обрачунати на основицу од 50% вредности ових средстава)               [(13) - (16)] * 50% / (10)</t>
  </si>
  <si>
    <t>Трошкови коришћења система за пренос</t>
  </si>
  <si>
    <t>1</t>
  </si>
  <si>
    <t>2</t>
  </si>
  <si>
    <t>3</t>
  </si>
  <si>
    <t>4</t>
  </si>
  <si>
    <t>5</t>
  </si>
  <si>
    <t>6</t>
  </si>
  <si>
    <t>7</t>
  </si>
  <si>
    <t>Земљиште</t>
  </si>
  <si>
    <t>Возила</t>
  </si>
  <si>
    <t>Нето вредност средстава на почетку регулаторног периода</t>
  </si>
  <si>
    <t>Регулисана средства ангажована за обављање  регулисане делатности</t>
  </si>
  <si>
    <t>Вредност средстава у припреми и дати аванси на почетку регулаторног периода, а која неће бити активирана у регул. периоду или која нису оправдана и/или ефикасна</t>
  </si>
  <si>
    <t>Нето вредност средстава која су отуђена и/или трајно повучена из употребе у регулаторном периоду</t>
  </si>
  <si>
    <t>Промена вредности средстава прибављених без накнаде у регулаторном периоду</t>
  </si>
  <si>
    <t>Промена вредности средстава у припреми и датих аванса за набавку истих која неће бити активирана у регул. периоду или која нису оправдана и/или ефикасна</t>
  </si>
  <si>
    <t>Редни број</t>
  </si>
  <si>
    <t>Грађевински објекти</t>
  </si>
  <si>
    <t>Постројења и опрема</t>
  </si>
  <si>
    <t>I</t>
  </si>
  <si>
    <t>II</t>
  </si>
  <si>
    <t>III</t>
  </si>
  <si>
    <t>Укупно (I)+(II)</t>
  </si>
  <si>
    <t>Улагања у развој</t>
  </si>
  <si>
    <t xml:space="preserve">Дистрибуција електричне енергије </t>
  </si>
  <si>
    <t>* Телефон:</t>
  </si>
  <si>
    <t>* Телефакс:</t>
  </si>
  <si>
    <t>Нето вредност средстава прибављених без накнаде на почетку регулаторног периода</t>
  </si>
  <si>
    <t>Трошкови материјала</t>
  </si>
  <si>
    <t>Трошкови горива и енергије</t>
  </si>
  <si>
    <t>Трошкови зарада, накнада зарада и остали лични расходи</t>
  </si>
  <si>
    <t>Трошкови производних услуга</t>
  </si>
  <si>
    <t>Трошкови услуга одржавања</t>
  </si>
  <si>
    <t>Трошкови транспортних услуга</t>
  </si>
  <si>
    <t>Трошкови закупнина</t>
  </si>
  <si>
    <t>Трошкови рекламе и пропаганде</t>
  </si>
  <si>
    <t>Нематеријални трошкови</t>
  </si>
  <si>
    <t>Трошкови непроизводних услуга</t>
  </si>
  <si>
    <t>Трошкови репрезентације</t>
  </si>
  <si>
    <t>Трошкови премија осигурања</t>
  </si>
  <si>
    <t>Трошкови платног промета</t>
  </si>
  <si>
    <t>Остали нематеријални трошкови</t>
  </si>
  <si>
    <t>у %</t>
  </si>
  <si>
    <t>Опис</t>
  </si>
  <si>
    <t>Приходи од продаје нуспроизвода и услуга</t>
  </si>
  <si>
    <t>Други приходи</t>
  </si>
  <si>
    <t>1.1</t>
  </si>
  <si>
    <t>1.2</t>
  </si>
  <si>
    <t>1.3</t>
  </si>
  <si>
    <t>2.1</t>
  </si>
  <si>
    <t>2.2</t>
  </si>
  <si>
    <t>2.3</t>
  </si>
  <si>
    <t>3.3</t>
  </si>
  <si>
    <t>3.1</t>
  </si>
  <si>
    <t>3.2</t>
  </si>
  <si>
    <t>3.4</t>
  </si>
  <si>
    <t>3.5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</si>
  <si>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</si>
  <si>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</si>
  <si>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>* Електронска пошта:</t>
  </si>
  <si>
    <t>Заједничка средства</t>
  </si>
  <si>
    <t>2.4</t>
  </si>
  <si>
    <t>2.5</t>
  </si>
  <si>
    <t>2.6</t>
  </si>
  <si>
    <t>2.7</t>
  </si>
  <si>
    <t>2.8</t>
  </si>
  <si>
    <t>Заједнички остали приходи</t>
  </si>
  <si>
    <t>3.6</t>
  </si>
  <si>
    <t>3.7</t>
  </si>
  <si>
    <t>3.8</t>
  </si>
  <si>
    <t>Укупно</t>
  </si>
  <si>
    <t>Критеријум за расподелу</t>
  </si>
  <si>
    <t>Назив енергетског субјекта:</t>
  </si>
  <si>
    <t>Особа за контакт:</t>
  </si>
  <si>
    <t>Подаци за контакт:</t>
  </si>
  <si>
    <t>8</t>
  </si>
  <si>
    <t>9</t>
  </si>
  <si>
    <t>Нематеријална улагања</t>
  </si>
  <si>
    <t>Нематеријална улагања у припреми и аванси дати за њихову набавку</t>
  </si>
  <si>
    <t>Некретнине, постројења и опрема</t>
  </si>
  <si>
    <t>Позиција</t>
  </si>
  <si>
    <t>1.</t>
  </si>
  <si>
    <t>Трошкови материјала за израду</t>
  </si>
  <si>
    <t>Трошкови осталог материјала (режијског)</t>
  </si>
  <si>
    <t>2.</t>
  </si>
  <si>
    <t>Трошкови зарада и накнада зарада (бруто)</t>
  </si>
  <si>
    <t>Трошкови пореза и доприноса на зараде и накнаде зарада на терет послодавца</t>
  </si>
  <si>
    <t>Трошкови накнада по уговору о делу</t>
  </si>
  <si>
    <t>Трошкови накнада по ауторским уговорима</t>
  </si>
  <si>
    <t>Трошкови накнада по уговору о привременим и повременим пословима</t>
  </si>
  <si>
    <t>Трошкови накнада физичким лицима по основу осталих уговора</t>
  </si>
  <si>
    <t>Остали лични расходи и накнаде</t>
  </si>
  <si>
    <t>3.</t>
  </si>
  <si>
    <t>Трошкови услуга на изради учинака</t>
  </si>
  <si>
    <t>Трошкови истраживања</t>
  </si>
  <si>
    <t>Трошкови осталих услуга</t>
  </si>
  <si>
    <t>Трошкови чланарина</t>
  </si>
  <si>
    <t>Трошкови пореза</t>
  </si>
  <si>
    <t>Трошкови доприноса</t>
  </si>
  <si>
    <t>Трошкови заштите животне средине</t>
  </si>
  <si>
    <t>Сопствени капитал</t>
  </si>
  <si>
    <t>Позајмљени капитал</t>
  </si>
  <si>
    <t>Скраћенице</t>
  </si>
  <si>
    <t>Седиште и адреса: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</si>
  <si>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</si>
  <si>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</si>
  <si>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</si>
  <si>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</si>
  <si>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</si>
  <si>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</si>
  <si>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</si>
  <si>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</si>
  <si>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</si>
  <si>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</si>
  <si>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</si>
  <si>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</si>
  <si>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</si>
  <si>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</si>
  <si>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Датум обраде:</t>
  </si>
  <si>
    <r>
      <t>пНВС</t>
    </r>
    <r>
      <rPr>
        <vertAlign val="subscript"/>
        <sz val="10"/>
        <color indexed="18"/>
        <rFont val="Arial Narrow"/>
        <family val="2"/>
      </rPr>
      <t>т</t>
    </r>
  </si>
  <si>
    <r>
      <t>пСБН</t>
    </r>
    <r>
      <rPr>
        <vertAlign val="subscript"/>
        <sz val="10"/>
        <color indexed="18"/>
        <rFont val="Arial Narrow"/>
        <family val="2"/>
      </rPr>
      <t>т</t>
    </r>
  </si>
  <si>
    <r>
      <t>пНСУП</t>
    </r>
    <r>
      <rPr>
        <vertAlign val="subscript"/>
        <sz val="10"/>
        <color indexed="18"/>
        <rFont val="Arial Narrow"/>
        <family val="2"/>
      </rPr>
      <t>т</t>
    </r>
  </si>
  <si>
    <r>
      <t>пРС</t>
    </r>
    <r>
      <rPr>
        <vertAlign val="subscript"/>
        <sz val="10"/>
        <color indexed="18"/>
        <rFont val="Arial Narrow"/>
        <family val="2"/>
      </rPr>
      <t>т</t>
    </r>
  </si>
  <si>
    <r>
      <t>ΔСУП</t>
    </r>
    <r>
      <rPr>
        <vertAlign val="subscript"/>
        <sz val="10"/>
        <color indexed="18"/>
        <rFont val="Arial Narrow"/>
        <family val="2"/>
      </rPr>
      <t>т</t>
    </r>
  </si>
  <si>
    <r>
      <t>НОПС</t>
    </r>
    <r>
      <rPr>
        <vertAlign val="subscript"/>
        <sz val="10"/>
        <color indexed="18"/>
        <rFont val="Arial Narrow"/>
        <family val="2"/>
      </rPr>
      <t>т</t>
    </r>
  </si>
  <si>
    <r>
      <t>ΔСБН</t>
    </r>
    <r>
      <rPr>
        <vertAlign val="subscript"/>
        <sz val="10"/>
        <color indexed="18"/>
        <rFont val="Arial Narrow"/>
        <family val="2"/>
      </rPr>
      <t>т</t>
    </r>
  </si>
  <si>
    <r>
      <t>ΔНСУП</t>
    </r>
    <r>
      <rPr>
        <vertAlign val="subscript"/>
        <sz val="10"/>
        <color indexed="18"/>
        <rFont val="Arial Narrow"/>
        <family val="2"/>
      </rPr>
      <t>т</t>
    </r>
  </si>
  <si>
    <r>
      <t>кРС</t>
    </r>
    <r>
      <rPr>
        <vertAlign val="subscript"/>
        <sz val="10"/>
        <color indexed="18"/>
        <rFont val="Arial Narrow"/>
        <family val="2"/>
      </rPr>
      <t>т</t>
    </r>
  </si>
  <si>
    <r>
      <t>РС</t>
    </r>
    <r>
      <rPr>
        <vertAlign val="subscript"/>
        <sz val="10"/>
        <color indexed="18"/>
        <rFont val="Arial Narrow"/>
        <family val="2"/>
      </rPr>
      <t>т</t>
    </r>
  </si>
  <si>
    <t>Трошкови накнада члановима управног и надзорног  одбора</t>
  </si>
  <si>
    <t>Трошкови пореза на имовину по годишњем решењу</t>
  </si>
  <si>
    <t>Остали трошкови пореза</t>
  </si>
  <si>
    <t>Издаци за спонзорство, донаторство и хуманитарне потребе</t>
  </si>
  <si>
    <t>Делатност</t>
  </si>
  <si>
    <t>Остале неенергетске делатности</t>
  </si>
  <si>
    <t>Група рачуна, рачун</t>
  </si>
  <si>
    <t>Неуплаћени уписани капитал</t>
  </si>
  <si>
    <t>Резерве</t>
  </si>
  <si>
    <t>Ревалоризационе резерве</t>
  </si>
  <si>
    <t>Губитак</t>
  </si>
  <si>
    <t>Дугорочне обавезе</t>
  </si>
  <si>
    <t>Дугорочни кредити у земљи</t>
  </si>
  <si>
    <t>Дугорочни кредити у иностранству</t>
  </si>
  <si>
    <t>Краткорочне финансијске обавезе</t>
  </si>
  <si>
    <t>Краткорочни кредити у земљи</t>
  </si>
  <si>
    <t>Краткорочни кредити у иностранству</t>
  </si>
  <si>
    <t>Откупљене сопствене акције</t>
  </si>
  <si>
    <t>Укупно (1 + 2 + 3 + 4 + 5 - 6 - 7)</t>
  </si>
  <si>
    <t>Укупно (1 + 2)</t>
  </si>
  <si>
    <t>Бруто вредност</t>
  </si>
  <si>
    <t>Исправка вредности</t>
  </si>
  <si>
    <t>4.1</t>
  </si>
  <si>
    <t>4.2</t>
  </si>
  <si>
    <t>(15)</t>
  </si>
  <si>
    <t>(16)</t>
  </si>
  <si>
    <t>Износ</t>
  </si>
  <si>
    <t>000 дин.</t>
  </si>
  <si>
    <t>%</t>
  </si>
  <si>
    <r>
      <t>Г</t>
    </r>
    <r>
      <rPr>
        <vertAlign val="subscript"/>
        <sz val="10"/>
        <color indexed="18"/>
        <rFont val="Arial Narrow"/>
        <family val="2"/>
      </rPr>
      <t>т</t>
    </r>
  </si>
  <si>
    <t>Предрачунска вредност улагања</t>
  </si>
  <si>
    <t>Година почетка улагања</t>
  </si>
  <si>
    <t>Година окончања улагања</t>
  </si>
  <si>
    <t>Кумулативно уложено до почетка регулаторног периода</t>
  </si>
  <si>
    <t>Сопствена средства</t>
  </si>
  <si>
    <t>Кредити од домаћих пословних банака</t>
  </si>
  <si>
    <t>Инокредити</t>
  </si>
  <si>
    <t>Средства потрошача</t>
  </si>
  <si>
    <t>Донације и остала прибављања без накнаде</t>
  </si>
  <si>
    <t>Остали извори</t>
  </si>
  <si>
    <t>Производна улагања</t>
  </si>
  <si>
    <t>Остала улагања (возила, рачунари, софтвер, канцеларијски намештај и сл.)</t>
  </si>
  <si>
    <t>Улагања која нису у функцији обављања енергетске делатности (стамбена изградња и сл.)</t>
  </si>
  <si>
    <t>Укупно (I + II + III)</t>
  </si>
  <si>
    <t>Година - регулаторни период (т):</t>
  </si>
  <si>
    <t>IV</t>
  </si>
  <si>
    <t>V</t>
  </si>
  <si>
    <t>VI</t>
  </si>
  <si>
    <t>VII</t>
  </si>
  <si>
    <t>VIII</t>
  </si>
  <si>
    <t>IX</t>
  </si>
  <si>
    <t>X</t>
  </si>
  <si>
    <t>Приход од типских прикључака</t>
  </si>
  <si>
    <t>Приход од индивидуалних прикључака</t>
  </si>
  <si>
    <t>у 000 дин.</t>
  </si>
  <si>
    <t>Јед. мере</t>
  </si>
  <si>
    <t>дин/kWh</t>
  </si>
  <si>
    <r>
      <t>ЦГ</t>
    </r>
    <r>
      <rPr>
        <vertAlign val="subscript"/>
        <sz val="10"/>
        <color indexed="18"/>
        <rFont val="Arial Narrow"/>
        <family val="2"/>
      </rPr>
      <t>т</t>
    </r>
  </si>
  <si>
    <t>Стање обавеза на почетку регулаторног периода (у 000 дин.)</t>
  </si>
  <si>
    <t>XI</t>
  </si>
  <si>
    <t>XII</t>
  </si>
  <si>
    <t>I - XII</t>
  </si>
  <si>
    <t>5.1</t>
  </si>
  <si>
    <t>5.2</t>
  </si>
  <si>
    <t>УКУПНО</t>
  </si>
  <si>
    <t>Дистрибуција 
електричне
 енергије и управљање
дистрибутивним
системом</t>
  </si>
  <si>
    <t>(остварено=одобрено)</t>
  </si>
  <si>
    <t>Цена сопственог капитала после опорезивања</t>
  </si>
  <si>
    <t>Пондерисана просечна цена позајмљеног капитала</t>
  </si>
  <si>
    <t>Пондерисана просечна цена капитала</t>
  </si>
  <si>
    <t>Дистрибуција електричне енергије
 и управљање дистрибутивним системом</t>
  </si>
  <si>
    <t>Дистрибуција електричне енергије и управљање дистрибутивним системом</t>
  </si>
  <si>
    <t>Делатност -  Дистрибуција електричне енергије и управљање дистрибутивним системом</t>
  </si>
  <si>
    <t>Испоручена електрична енергија</t>
  </si>
  <si>
    <r>
      <t>КИ</t>
    </r>
    <r>
      <rPr>
        <vertAlign val="subscript"/>
        <sz val="10"/>
        <color indexed="18"/>
        <rFont val="Arial Narrow"/>
        <family val="2"/>
      </rPr>
      <t>т</t>
    </r>
  </si>
  <si>
    <t>Приходи по основу накнађених штета</t>
  </si>
  <si>
    <t>Приходи по основу обуставе испоруке ел. енергије</t>
  </si>
  <si>
    <t>У случају да се регулисане цене нису примењивале од почетка првог регулаторног периода остварени приход у том периоду обрачунава се применом регулисаних цена.</t>
  </si>
  <si>
    <t>Елементи</t>
  </si>
  <si>
    <t>Једин. мере</t>
  </si>
  <si>
    <t>Количине по месецима и укупно</t>
  </si>
  <si>
    <t>000  динара</t>
  </si>
  <si>
    <t>MW</t>
  </si>
  <si>
    <t>Прекомерно преузета снага</t>
  </si>
  <si>
    <t xml:space="preserve">Активна енергија </t>
  </si>
  <si>
    <t xml:space="preserve">  - Виша тарифа</t>
  </si>
  <si>
    <t xml:space="preserve">  - Нижа тарифа</t>
  </si>
  <si>
    <t xml:space="preserve">Укупна реактивна енергија </t>
  </si>
  <si>
    <t>Mvarh</t>
  </si>
  <si>
    <r>
      <t>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</si>
  <si>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r>
      <t>Прекомерна реактивна енергија (за 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</si>
  <si>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t>Број мерних места</t>
  </si>
  <si>
    <t>1.2.1</t>
  </si>
  <si>
    <t>1.2.2</t>
  </si>
  <si>
    <r>
      <t>Прекомерна 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</si>
  <si>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t xml:space="preserve">СРЕДЊИ НАПОН (35 kV + 10(20) kV) </t>
  </si>
  <si>
    <t>Средњи напон  -  (35 kV)</t>
  </si>
  <si>
    <t>2.2.1</t>
  </si>
  <si>
    <t>2.2.2</t>
  </si>
  <si>
    <r>
      <t>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</si>
  <si>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t>Средњи напон  -  (10/20 kV)</t>
  </si>
  <si>
    <t>НИСКИ НАПОН  (0,4 kV I степен)</t>
  </si>
  <si>
    <t>5.2.1</t>
  </si>
  <si>
    <t>5.2.2</t>
  </si>
  <si>
    <t xml:space="preserve">ШИРОКА ПОТРОШЊА </t>
  </si>
  <si>
    <t xml:space="preserve"> Једнотарифни</t>
  </si>
  <si>
    <t>Двотарифни</t>
  </si>
  <si>
    <t>ШП - домаћинство</t>
  </si>
  <si>
    <t>ДУТ</t>
  </si>
  <si>
    <t>ЈАВНО ОСВЕТЉЕЊЕ</t>
  </si>
  <si>
    <t>7.1</t>
  </si>
  <si>
    <t>Јавна расвета</t>
  </si>
  <si>
    <t>7.1.1</t>
  </si>
  <si>
    <t>Број мерних/обрачунских места</t>
  </si>
  <si>
    <t>7.1.2</t>
  </si>
  <si>
    <t>7.2</t>
  </si>
  <si>
    <t>Светлеће рекламе</t>
  </si>
  <si>
    <t>7.2.1</t>
  </si>
  <si>
    <t>Број рекламних паноа</t>
  </si>
  <si>
    <t>7.2.2</t>
  </si>
  <si>
    <t xml:space="preserve">Прих ЕД БУ </t>
  </si>
  <si>
    <t>Производња електричне енергије</t>
  </si>
  <si>
    <t>Табела: ЕЕ-4-2 КЉУЧЕВИ ЗА РАСПОДЕЛУ ЗАЈЕДНИЧКИХ ОПЕРАТИВНИХ ТРОШКОВА, СРЕДСТАВА, ТРОШКОВА АМОРТИЗАЦИЈЕ И ОСТАЛИХ ПРИХОДА У РЕГУЛАТОРНОМ ПЕРИОДУ</t>
  </si>
  <si>
    <t>Табела: ЕЕ-4-1 МАКСИМАЛНО ОДОБРЕНИ ПРИХОД</t>
  </si>
  <si>
    <t>Табела: ЕЕ-4-3 OПЕРАТИВНИ ТРОШКОВИ</t>
  </si>
  <si>
    <t>Оперативни трошкови пре укључивања трошкова преноса ел. ен.</t>
  </si>
  <si>
    <t>Укупно оперативни трошкови</t>
  </si>
  <si>
    <t xml:space="preserve"> 1.1</t>
  </si>
  <si>
    <r>
      <t>ОТпп</t>
    </r>
    <r>
      <rPr>
        <vertAlign val="subscript"/>
        <sz val="10"/>
        <color indexed="18"/>
        <rFont val="Arial Narrow"/>
        <family val="2"/>
      </rPr>
      <t>т</t>
    </r>
  </si>
  <si>
    <t>Принос на регулисана средства (4. * 5.)</t>
  </si>
  <si>
    <t>Укупан приход од прикључења (1 + 2)</t>
  </si>
  <si>
    <t>Прилив новчаних средстава од прикључења</t>
  </si>
  <si>
    <t>Остали грађевински објекти</t>
  </si>
  <si>
    <t>Одобрена снага</t>
  </si>
  <si>
    <t>Прекомерна снага</t>
  </si>
  <si>
    <t xml:space="preserve">  - Виша дневна тарифа</t>
  </si>
  <si>
    <t xml:space="preserve">  - Нижа дневна тарифа</t>
  </si>
  <si>
    <t>Активна Снага</t>
  </si>
  <si>
    <t>000 динара</t>
  </si>
  <si>
    <t>Неенергетске делатности</t>
  </si>
  <si>
    <t>Конто</t>
  </si>
  <si>
    <t>037 и 237</t>
  </si>
  <si>
    <t>41 без 414 и 415</t>
  </si>
  <si>
    <t>42 осим 427</t>
  </si>
  <si>
    <t>424 и 425</t>
  </si>
  <si>
    <t>420, 421, 426 и 429</t>
  </si>
  <si>
    <t>Табела: ЕЕ-4-4 ТРОШКОВИ КОРИШЋЕЊА СИСТЕМА ЗА ПРЕНОС ЕЛЕКТРИЧНЕ ЕНЕРГИЈЕ</t>
  </si>
  <si>
    <t>Трошкови коришћења система за пренос електричне енергије</t>
  </si>
  <si>
    <t>Трошкови коришћења система за пренос електричне енергије евидентирају се на конту:</t>
  </si>
  <si>
    <t>Табела: ЕЕ-4-5 СТОПА ПРИНОСА НА РЕГУЛИСАНА СРЕДСТВА У РЕГУЛАТОРНОМ ПЕРИОДУ</t>
  </si>
  <si>
    <t>Табела: ЕЕ-4-6 СТРУКТУРА ИЗВОРА ФИНАНСИРАЊА РЕГУЛИСАНИХ СРЕДСТАВА НА ПОЧЕТКУ РЕГУЛАТОРНОГ ПЕРИОДА (Сопствени капитал)</t>
  </si>
  <si>
    <t>Табела: ЕЕ-4-6а СТРУКТУРА ИЗВОРА ФИНАНСИРАЊА РЕГУЛИСАНИХ СРЕДСТАВА НА ПОЧЕТКУ РЕГУЛАТОРНОГ ПЕРИОДА (Позајмљени капитал)</t>
  </si>
  <si>
    <t>Табела: ЕЕ-4-7 РЕГУЛИСАНА СРЕДСТВА</t>
  </si>
  <si>
    <t xml:space="preserve">Табела: ЕЕ-4-7.1 РЕГУЛИСАНА СРЕДСТВА У ПРЕТХОДНОМ РЕГУЛАТОРНОМ ПЕРИОДУ (Т-1) </t>
  </si>
  <si>
    <t xml:space="preserve">Табела: ЕЕ-4-8 ТРОШКОВИ ЗА НАДОКНАДУ ГУБИТАКА </t>
  </si>
  <si>
    <t>Табела: ЕЕ-4-9 ОСТАЛИ ПРИХОДИ</t>
  </si>
  <si>
    <t>Приходи од продаје регулисаних средстава</t>
  </si>
  <si>
    <t xml:space="preserve">Табела: ЕЕ-4-10 КОРЕКЦИОНИ ЕЛЕМЕНТ У ПРЕТХОДНОМ РЕГУЛАТОРНОМ ПЕРИОДУ (Т-1) </t>
  </si>
  <si>
    <t>Тарифе</t>
  </si>
  <si>
    <t>Табела: ЕЕ-4-11 АЛОКАЦИЈА МАКСИМАЛНО ОДОБРЕНОГ ПРИХОДА НА ТАРИФНЕ ЕЛЕМЕНТЕ И ИЗРАЧУНАВАЊЕ ТАРИФА</t>
  </si>
  <si>
    <t>Табела: ЕЕ-4-13 ПРИХОД ОД ПРИКЉУЧЕЊА</t>
  </si>
  <si>
    <t>Табела: ЕЕ-4-12 ПЛАН УЛАГАЊА</t>
  </si>
  <si>
    <t>Табела: ЕЕ-4-12.1 УЛАГАЊА У ПРЕТХОДНОМ РЕГУЛАТОРНОМ ПЕРИОДУ (Т-1)</t>
  </si>
  <si>
    <t>Учешће (у %)</t>
  </si>
  <si>
    <t>Учешће %</t>
  </si>
  <si>
    <t>Напомена: У случају потребе повећати број редова. Позиције уносити у складу са позицијама у табели 3.</t>
  </si>
  <si>
    <t>1.3.1.1</t>
  </si>
  <si>
    <t>1.3.1.2</t>
  </si>
  <si>
    <t>Трошкови електричне енергије - сопствена потрошња у ел.енергетским објектима</t>
  </si>
  <si>
    <t>Трошкови електричне енергије - сопствена потрошња у пословним објектима и
објектима у оквиру трафо станица</t>
  </si>
  <si>
    <t>ПРЕГЛЕД ТАБЕЛА ЗА ДОСТАВЉАЊЕ ИНФОРМАЦИЈА</t>
  </si>
  <si>
    <t>Назив табеле</t>
  </si>
  <si>
    <t>Рок за доставу
података</t>
  </si>
  <si>
    <t>Форма у којој се доставља</t>
  </si>
  <si>
    <t>МАКСИМАЛНО ОДОБРЕНИ ПРИХОД</t>
  </si>
  <si>
    <t>Електронски</t>
  </si>
  <si>
    <t>КЉУЧЕВИ ЗА РАСПОДЕЛУ ЗАЈЕДНИЧКИХ ОПЕРАТИВНИХ ТРОШКОВА, СРЕДСТАВА, ТРОШКОВА АМОРТИЗАЦИЈЕ И ОСТАЛИХ ПРИХОДА У РЕГУЛАТОРНОМ ПЕРИОДУ</t>
  </si>
  <si>
    <t>OПЕРАТИВНИ ТРОШКОВИ</t>
  </si>
  <si>
    <t>ТРОШКОВИ КОРИШЋЕЊА СИСТЕМА ЗА ПРЕНОС ЕЛЕКТРИЧНЕ ЕНЕРГИЈЕ</t>
  </si>
  <si>
    <t>ОСТАЛИ ПРИХОДИ</t>
  </si>
  <si>
    <t>КОРЕКЦИОНИ ЕЛЕМЕНТ У ПРЕТХОДНОМ РЕГУЛАТОРНОМ ПЕРИОДУ (Т-1)</t>
  </si>
  <si>
    <t>АЛОКАЦИЈА МАКСИМАЛНО ОДОБРЕНОГ ПРИХОДА НА ТАРИФНЕ ЕЛЕМЕНТЕ И ИЗРАЧУНАВАЊЕ ТАРИФА</t>
  </si>
  <si>
    <t>ПЛАН УЛАГАЊА</t>
  </si>
  <si>
    <t>ЕЕ-4-1</t>
  </si>
  <si>
    <t>ЕЕ-4-2</t>
  </si>
  <si>
    <t>ЕЕ-4-3</t>
  </si>
  <si>
    <t>ЕЕ-4-4</t>
  </si>
  <si>
    <t>СТОПА ПРИНОСА НА РЕГУЛИСАНА СРЕДСТВА У РЕГУЛАТОРНОМ ПЕРИОДУ</t>
  </si>
  <si>
    <t>ЕЕ-4-5</t>
  </si>
  <si>
    <t>СТРУКТУРА ИЗВОРА ФИНАНСИРАЊА РЕГУЛИСАНИХ СРЕДСТАВА НА ПОЧЕТКУ РЕГУЛАТОРНОГ ПЕРИОДА</t>
  </si>
  <si>
    <t>ЕЕ-4-6</t>
  </si>
  <si>
    <t>ЕЕ-4-7</t>
  </si>
  <si>
    <t>РЕГУЛИСАНА СРЕДСТВА</t>
  </si>
  <si>
    <t>ЕЕ-4-7.1</t>
  </si>
  <si>
    <t xml:space="preserve">РЕГУЛИСАНА СРЕДСТВА У ПРЕТХОДНОМ РЕГУЛАТОРНОМ ПЕРИОДУ (Т-1) </t>
  </si>
  <si>
    <t>ТРОШКОВИ ЗА НАДОКНАДУ ГУБИТАКА</t>
  </si>
  <si>
    <t>ЕЕ-4-8</t>
  </si>
  <si>
    <t>ЕЕ-4-9</t>
  </si>
  <si>
    <t>ЕЕ-4-10</t>
  </si>
  <si>
    <t>ЕЕ-4-11</t>
  </si>
  <si>
    <t>ЕЕ-4-12</t>
  </si>
  <si>
    <t>ЕЕ-4-13</t>
  </si>
  <si>
    <t>12.1</t>
  </si>
  <si>
    <t>ЕЕ-4-12.1</t>
  </si>
  <si>
    <t>ПРИХОД ОД ПРИКЉУЧЕЊА</t>
  </si>
  <si>
    <t>Уз захтев за цену</t>
  </si>
  <si>
    <t>Електрична енергија - економско-финансијски подаци</t>
  </si>
  <si>
    <t>На позицијама које се односе на претходнe регулаторнe периодe уносе се остварене вредности уколико енергетски субјект располаже финансијским извештајем за тај регулаторни период.</t>
  </si>
  <si>
    <t>10.1</t>
  </si>
  <si>
    <t>ЕЕ-4-10.1</t>
  </si>
  <si>
    <t>КОРЕКЦИОНИ ЕЛЕМЕНТ У ПРЕТХОДНОМ РЕГУЛАТОРНОМ ПЕРИОДУ (Т-2)</t>
  </si>
  <si>
    <t>Табела: ЕЕ-4-12.1a УЛАГАЊА У ПРЕТХОДНОМ РЕГУЛАТОРНОМ ПЕРИОДУ (Т-2)</t>
  </si>
  <si>
    <t>Табела: ЕЕ-4-7.1a РЕГУЛИСАНА СРЕДСТВА У ПРЕТХОДНОМ РЕГУЛАТОРНОМ ПЕРИОДУ (Т-2)</t>
  </si>
  <si>
    <t>Трошкови резервних делова</t>
  </si>
  <si>
    <t>Трошкови једнократног отписа алата и инвентара</t>
  </si>
  <si>
    <t>1.4</t>
  </si>
  <si>
    <t>1.5</t>
  </si>
  <si>
    <t>Број запослених на крају периода (директно алоцирани запослени + припадајући део зајеничких запослених) - само информативно</t>
  </si>
  <si>
    <t>Период</t>
  </si>
  <si>
    <t>022</t>
  </si>
  <si>
    <t>Остале некретнине, постројења и опрема и улагања на туђим некретнинама, постројењима и опреми</t>
  </si>
  <si>
    <r>
      <t>Оправдан приход
 ОППР</t>
    </r>
    <r>
      <rPr>
        <vertAlign val="subscript"/>
        <sz val="10"/>
        <color indexed="18"/>
        <rFont val="Arial Narrow"/>
        <family val="2"/>
      </rPr>
      <t>т-1</t>
    </r>
  </si>
  <si>
    <r>
      <t>Остварени приход
ОПР</t>
    </r>
    <r>
      <rPr>
        <vertAlign val="subscript"/>
        <sz val="10"/>
        <color indexed="18"/>
        <rFont val="Arial Narrow"/>
        <family val="2"/>
      </rPr>
      <t>т-1</t>
    </r>
  </si>
  <si>
    <r>
      <t>Индекс раста потрошачких цена у РС
 И</t>
    </r>
    <r>
      <rPr>
        <vertAlign val="subscript"/>
        <sz val="10"/>
        <color indexed="18"/>
        <rFont val="Arial Narrow"/>
        <family val="2"/>
      </rPr>
      <t>т-1</t>
    </r>
  </si>
  <si>
    <r>
      <t>Корекциони елемент.
 КЕ = (ОППР</t>
    </r>
    <r>
      <rPr>
        <vertAlign val="subscript"/>
        <sz val="10"/>
        <color indexed="18"/>
        <rFont val="Arial Narrow"/>
        <family val="2"/>
      </rPr>
      <t>т-1</t>
    </r>
    <r>
      <rPr>
        <sz val="10"/>
        <color indexed="18"/>
        <rFont val="Arial Narrow"/>
        <family val="2"/>
      </rPr>
      <t xml:space="preserve"> - ОПР</t>
    </r>
    <r>
      <rPr>
        <vertAlign val="subscript"/>
        <sz val="10"/>
        <color indexed="18"/>
        <rFont val="Arial Narrow"/>
        <family val="2"/>
      </rPr>
      <t>т-1</t>
    </r>
    <r>
      <rPr>
        <sz val="10"/>
        <color indexed="18"/>
        <rFont val="Arial Narrow"/>
        <family val="2"/>
      </rPr>
      <t>)*(1+И</t>
    </r>
    <r>
      <rPr>
        <vertAlign val="subscript"/>
        <sz val="10"/>
        <color indexed="18"/>
        <rFont val="Arial Narrow"/>
        <family val="2"/>
      </rPr>
      <t>т-1</t>
    </r>
    <r>
      <rPr>
        <sz val="10"/>
        <color indexed="18"/>
        <rFont val="Arial Narrow"/>
        <family val="2"/>
      </rPr>
      <t>)</t>
    </r>
  </si>
  <si>
    <t>Укупно (2. + 3. + 6. + 7.- 8. +9.)</t>
  </si>
  <si>
    <r>
      <t>ОТпп</t>
    </r>
    <r>
      <rPr>
        <vertAlign val="subscript"/>
        <sz val="10"/>
        <color indexed="18"/>
        <rFont val="Arial Narrow"/>
        <family val="2"/>
      </rPr>
      <t>т-1</t>
    </r>
  </si>
  <si>
    <r>
      <t>ТП</t>
    </r>
    <r>
      <rPr>
        <vertAlign val="subscript"/>
        <sz val="10"/>
        <color indexed="18"/>
        <rFont val="Arial Narrow"/>
        <family val="2"/>
      </rPr>
      <t>т-1</t>
    </r>
  </si>
  <si>
    <r>
      <t>ОТ</t>
    </r>
    <r>
      <rPr>
        <vertAlign val="subscript"/>
        <sz val="10"/>
        <color indexed="18"/>
        <rFont val="Arial Narrow"/>
        <family val="2"/>
      </rPr>
      <t>т-1</t>
    </r>
  </si>
  <si>
    <r>
      <t>А</t>
    </r>
    <r>
      <rPr>
        <vertAlign val="subscript"/>
        <sz val="10"/>
        <color indexed="18"/>
        <rFont val="Arial Narrow"/>
        <family val="2"/>
      </rPr>
      <t>т-1</t>
    </r>
  </si>
  <si>
    <r>
      <t>РС</t>
    </r>
    <r>
      <rPr>
        <vertAlign val="subscript"/>
        <sz val="10"/>
        <color indexed="18"/>
        <rFont val="Arial Narrow"/>
        <family val="2"/>
      </rPr>
      <t>т-1</t>
    </r>
  </si>
  <si>
    <r>
      <t>ТГ</t>
    </r>
    <r>
      <rPr>
        <vertAlign val="subscript"/>
        <sz val="10"/>
        <color indexed="18"/>
        <rFont val="Arial Narrow"/>
        <family val="2"/>
      </rPr>
      <t>т-1</t>
    </r>
  </si>
  <si>
    <r>
      <t>ОП</t>
    </r>
    <r>
      <rPr>
        <vertAlign val="subscript"/>
        <sz val="10"/>
        <color indexed="18"/>
        <rFont val="Arial Narrow"/>
        <family val="2"/>
      </rPr>
      <t>т-1</t>
    </r>
  </si>
  <si>
    <r>
      <t>КЕ</t>
    </r>
    <r>
      <rPr>
        <vertAlign val="subscript"/>
        <sz val="10"/>
        <color indexed="18"/>
        <rFont val="Arial Narrow"/>
        <family val="2"/>
      </rPr>
      <t>т-1</t>
    </r>
  </si>
  <si>
    <r>
      <t>МОП</t>
    </r>
    <r>
      <rPr>
        <vertAlign val="subscript"/>
        <sz val="10"/>
        <color indexed="18"/>
        <rFont val="Arial Narrow"/>
        <family val="2"/>
        <charset val="238"/>
      </rPr>
      <t>т-1</t>
    </r>
  </si>
  <si>
    <t>енергетски субјект у моменту подношења захтева за давање мишљења на цене.</t>
  </si>
  <si>
    <t xml:space="preserve">1) Обрачун корекционог елемента за период т-2 или т-1, односно претходне периоде за које корекција није извршена, зависи од тога којим подацима располаже </t>
  </si>
  <si>
    <r>
      <t>2) У колону "Оправдан приход ОППР</t>
    </r>
    <r>
      <rPr>
        <vertAlign val="subscript"/>
        <sz val="10"/>
        <color indexed="18"/>
        <rFont val="Arial Narrow"/>
        <family val="2"/>
        <charset val="238"/>
      </rPr>
      <t>т-1</t>
    </r>
    <r>
      <rPr>
        <sz val="10"/>
        <color indexed="18"/>
        <rFont val="Arial Narrow"/>
        <family val="2"/>
      </rPr>
      <t>" уносе се оправдане остварене вредности утвређене на основу остварених енергетских величина и вредности оправданих трошкова и осталих прихода.</t>
    </r>
  </si>
  <si>
    <r>
      <t>3) У колону "Остварено ОПР</t>
    </r>
    <r>
      <rPr>
        <vertAlign val="subscript"/>
        <sz val="10"/>
        <color indexed="18"/>
        <rFont val="Arial Narrow"/>
        <family val="2"/>
        <charset val="238"/>
      </rPr>
      <t>т-1</t>
    </r>
    <r>
      <rPr>
        <sz val="10"/>
        <color indexed="18"/>
        <rFont val="Arial Narrow"/>
        <family val="2"/>
      </rPr>
      <t xml:space="preserve">" уноси се износ оствареног прихода - фактурисана реализација (без ПДВ). Извор податка је БУ за делатност преноса ел. енергије и управљања преносним системом. </t>
    </r>
  </si>
  <si>
    <t>Разлика</t>
  </si>
  <si>
    <t xml:space="preserve">Табела: ЕЕ-4-10 КОРЕКЦИОНИ ЕЛЕМЕНТ У ПРЕТХОДНОМ РЕГУЛАТОРНОМ ПЕРИОДУ (Т-2) </t>
  </si>
  <si>
    <t>12.1a</t>
  </si>
  <si>
    <t>ЕЕ-4-12.1a</t>
  </si>
  <si>
    <t>УЛАГАЊА У ПРЕТХОДНОМ РЕГУЛАТОРНОМ ПЕРИОДУ (Т-1)</t>
  </si>
  <si>
    <t>УЛАГАЊА У ПРЕТХОДНОМ РЕГУЛАТОРНОМ ПЕРИОДУ (Т-2)</t>
  </si>
  <si>
    <t>ЕЕ-4-7.1a</t>
  </si>
  <si>
    <t>7.1a</t>
  </si>
  <si>
    <t xml:space="preserve">РЕГУЛИСАНА СРЕДСТВА У ПРЕТХОДНОМ РЕГУЛАТОРНОМ ПЕРИОДУ (Т-2) </t>
  </si>
  <si>
    <t>КУПЦИ СА МЕРЕЊЕМ СНАГЕ</t>
  </si>
  <si>
    <t>ВИСОКИ НАПОН - (110kV)</t>
  </si>
  <si>
    <t>Измерена месечна максимална снага</t>
  </si>
  <si>
    <t>Одобрена снага за обрачун приступа</t>
  </si>
  <si>
    <t>1.2.3</t>
  </si>
  <si>
    <t>1.4.1</t>
  </si>
  <si>
    <r>
      <t>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"/>
        <family val="2"/>
      </rPr>
      <t>≥</t>
    </r>
    <r>
      <rPr>
        <sz val="10"/>
        <color indexed="18"/>
        <rFont val="Arial Narrow"/>
        <family val="2"/>
      </rPr>
      <t>0,95)</t>
    </r>
  </si>
  <si>
    <t>1.4.2</t>
  </si>
  <si>
    <t>2.1.1</t>
  </si>
  <si>
    <t>2.1.2</t>
  </si>
  <si>
    <t>2.1.3</t>
  </si>
  <si>
    <t>2.1.4</t>
  </si>
  <si>
    <t>2.1.5</t>
  </si>
  <si>
    <t>2.1.5.1</t>
  </si>
  <si>
    <t>2.1.5.2</t>
  </si>
  <si>
    <t>2.1.6</t>
  </si>
  <si>
    <t>2.1.6.1</t>
  </si>
  <si>
    <t>2.1.6.2</t>
  </si>
  <si>
    <t>2.2.3</t>
  </si>
  <si>
    <t>2.2.4</t>
  </si>
  <si>
    <t>2.2.5</t>
  </si>
  <si>
    <t>2.2.5.1</t>
  </si>
  <si>
    <t>2.2.5.2</t>
  </si>
  <si>
    <t>2.2.6</t>
  </si>
  <si>
    <t>2.2.6.1</t>
  </si>
  <si>
    <t>2.2.6.2</t>
  </si>
  <si>
    <t>УКУПНО ВН+СН</t>
  </si>
  <si>
    <t>4.2.1</t>
  </si>
  <si>
    <t>4.2.2</t>
  </si>
  <si>
    <t>4.2.3</t>
  </si>
  <si>
    <t>4.4.1</t>
  </si>
  <si>
    <t>4.4.2</t>
  </si>
  <si>
    <t>КУПЦИ БЕЗ МЕРЕЊА СНАГЕ</t>
  </si>
  <si>
    <t>ШП - Комерцијала и остали (0,4 kV II степен)</t>
  </si>
  <si>
    <t>5.1.1</t>
  </si>
  <si>
    <t>5.1.2</t>
  </si>
  <si>
    <t>5.1.3</t>
  </si>
  <si>
    <t>5.1.3.1</t>
  </si>
  <si>
    <t xml:space="preserve">     -     јавна и заједничка потрошња</t>
  </si>
  <si>
    <t>5.1.3.2</t>
  </si>
  <si>
    <t xml:space="preserve">     -     остала комерцијална потрошња</t>
  </si>
  <si>
    <t>5.1.4</t>
  </si>
  <si>
    <t>5.1.5</t>
  </si>
  <si>
    <t>5.1.6</t>
  </si>
  <si>
    <t>5.1.6.1</t>
  </si>
  <si>
    <t xml:space="preserve">    - Виша тарифа</t>
  </si>
  <si>
    <t>5.1.6.2</t>
  </si>
  <si>
    <t xml:space="preserve">       - јавна и заједничка потрошња</t>
  </si>
  <si>
    <t>5.1.6.3</t>
  </si>
  <si>
    <t xml:space="preserve">       - остала комерцијална потрошња</t>
  </si>
  <si>
    <t>5.1.6.6</t>
  </si>
  <si>
    <t xml:space="preserve">    - Нижа тарифа</t>
  </si>
  <si>
    <t>5.1.6.7</t>
  </si>
  <si>
    <t>5.1.6.8</t>
  </si>
  <si>
    <t>5.2.3</t>
  </si>
  <si>
    <t>5.2.4</t>
  </si>
  <si>
    <t>5.2.5</t>
  </si>
  <si>
    <t>5.2.6</t>
  </si>
  <si>
    <t>5.2.6.1</t>
  </si>
  <si>
    <t>5.2.6.2</t>
  </si>
  <si>
    <t>Управљана потрошња</t>
  </si>
  <si>
    <t>5.2.7</t>
  </si>
  <si>
    <t>5.2.8</t>
  </si>
  <si>
    <t>5.2.9</t>
  </si>
  <si>
    <t>5.2.9.1</t>
  </si>
  <si>
    <t>5.2.9.2</t>
  </si>
  <si>
    <t>5.2.10</t>
  </si>
  <si>
    <t>5.2.11</t>
  </si>
  <si>
    <t>5.2.12</t>
  </si>
  <si>
    <t>НА НИСКОМ НАПОНУ БЕЗ ЈО</t>
  </si>
  <si>
    <t>УКУПНО НА НИСКОМ НАПОНУ СА ЈО</t>
  </si>
  <si>
    <t>Енергетска делатност:</t>
  </si>
  <si>
    <t>Табела: ЕЕ-4-12.1б УЛАГАЊА У ПРЕТХОДНОМ РЕГУЛАТОРНОМ ПЕРИОДУ (Т-3)</t>
  </si>
  <si>
    <t>I квартал</t>
  </si>
  <si>
    <t>II квартал</t>
  </si>
  <si>
    <t>III квартал</t>
  </si>
  <si>
    <t>IV квартал</t>
  </si>
  <si>
    <t>ОТппт-2</t>
  </si>
  <si>
    <t>ТПт-2</t>
  </si>
  <si>
    <t>ОТт-2</t>
  </si>
  <si>
    <t>Ат-2</t>
  </si>
  <si>
    <t>РСт-2</t>
  </si>
  <si>
    <t>ТГт-2</t>
  </si>
  <si>
    <t>ОПт-2</t>
  </si>
  <si>
    <t>КЕт-2</t>
  </si>
  <si>
    <t>МОПт-2</t>
  </si>
  <si>
    <t>Индекс раста потрошачких цена у РС
 Ит-2</t>
  </si>
  <si>
    <t>Корекциони елемент.
 КЕ = (ОППРт-2 - ОПРт-2)*(1+Ит-2)</t>
  </si>
  <si>
    <t>Оправдан приход
 ОППРт-2</t>
  </si>
  <si>
    <t>Остварени приход
ОПРт-2</t>
  </si>
  <si>
    <t>Табела: ЕЕ-4-7.1б РЕГУЛИСАНА СРЕДСТВА У ПРЕТХОДНОМ РЕГУЛАТОРНОМ ПЕРИОДУ (Т-3)</t>
  </si>
  <si>
    <t>7.1б</t>
  </si>
  <si>
    <t>ЕЕ-4-7.1б</t>
  </si>
  <si>
    <t xml:space="preserve">РЕГУЛИСАНА СРЕДСТВА У ПРЕТХОДНОМ РЕГУЛАТОРНОМ ПЕРИОДУ (Т-3) </t>
  </si>
  <si>
    <t>12.1б</t>
  </si>
  <si>
    <t>ЕЕ-4-12.1б</t>
  </si>
  <si>
    <t>УЛАГАЊА У ПРЕТХОДНОМ РЕГУЛАТОРНОМ ПЕРИОДУ (Т-3)</t>
  </si>
  <si>
    <t>Важеће цене</t>
  </si>
  <si>
    <t>Нове цене</t>
  </si>
  <si>
    <t>Индекс</t>
  </si>
  <si>
    <t xml:space="preserve"> 3/2</t>
  </si>
  <si>
    <t>Категорија</t>
  </si>
  <si>
    <t>потрошње</t>
  </si>
  <si>
    <t>ПРОСЕЧНА ЦЕНА ДИСТРИБУЦИЈЕ ЕЛЕКТРИЧНЕ ЕНЕРГИЈЕ</t>
  </si>
  <si>
    <t>контрола</t>
  </si>
  <si>
    <t>УКУПНО СН</t>
  </si>
  <si>
    <t>1.1.5.1</t>
  </si>
  <si>
    <t>1.1.5.2</t>
  </si>
  <si>
    <t>1.1.6.1</t>
  </si>
  <si>
    <t>1.1.6.2</t>
  </si>
  <si>
    <t>1.1.3</t>
  </si>
  <si>
    <t>1.1.4</t>
  </si>
  <si>
    <t>1.1.5</t>
  </si>
  <si>
    <t>1.1.6</t>
  </si>
  <si>
    <t>1.2.4</t>
  </si>
  <si>
    <t>1.2.5</t>
  </si>
  <si>
    <t>1.2.5.1</t>
  </si>
  <si>
    <t>1.2.5.2</t>
  </si>
  <si>
    <t>1.2.6</t>
  </si>
  <si>
    <t>1.2.6.1</t>
  </si>
  <si>
    <t>1.2.6.2</t>
  </si>
  <si>
    <t>3.2.3</t>
  </si>
  <si>
    <t>3.3.1</t>
  </si>
  <si>
    <t>3.3.2</t>
  </si>
  <si>
    <t>3.4.1</t>
  </si>
  <si>
    <t>3.4.2</t>
  </si>
  <si>
    <t>4.1.3.1</t>
  </si>
  <si>
    <t>4.1.3.2</t>
  </si>
  <si>
    <t>4.1.5</t>
  </si>
  <si>
    <t>4.1.6</t>
  </si>
  <si>
    <t>4.1.6.1</t>
  </si>
  <si>
    <t>4.1.6.2</t>
  </si>
  <si>
    <t>4.1.6.3</t>
  </si>
  <si>
    <t>4.1.6.4</t>
  </si>
  <si>
    <t>4.1.6.5</t>
  </si>
  <si>
    <t>4.1.6.6</t>
  </si>
  <si>
    <t>4.2.4</t>
  </si>
  <si>
    <t>4.2.5</t>
  </si>
  <si>
    <t>4.2.6</t>
  </si>
  <si>
    <t>4.2.6.1</t>
  </si>
  <si>
    <t>4.2.6.2</t>
  </si>
  <si>
    <t>4.2.7</t>
  </si>
  <si>
    <t>4.2.8</t>
  </si>
  <si>
    <t>4.2.9</t>
  </si>
  <si>
    <t>4.2.9.1</t>
  </si>
  <si>
    <t>4.2.9.2</t>
  </si>
  <si>
    <t>4.2.10</t>
  </si>
  <si>
    <t>4.2.11</t>
  </si>
  <si>
    <t>4.2.12</t>
  </si>
  <si>
    <t>6.1</t>
  </si>
  <si>
    <t>6.1.1</t>
  </si>
  <si>
    <t>6.1.2</t>
  </si>
  <si>
    <t>6.2</t>
  </si>
  <si>
    <t>6.2.1</t>
  </si>
  <si>
    <t>6.2.2</t>
  </si>
  <si>
    <t>Важеће тарифе</t>
  </si>
  <si>
    <t>Трошкови ангажовања запослених преко агенција и задруга</t>
  </si>
  <si>
    <t>010</t>
  </si>
  <si>
    <t>Укупно некретнине, постројења и опрема (1+2+3+4+5)</t>
  </si>
  <si>
    <t xml:space="preserve"> </t>
  </si>
  <si>
    <t>Kорисници система</t>
  </si>
  <si>
    <t>Јединица мере</t>
  </si>
  <si>
    <t>Динара</t>
  </si>
  <si>
    <t>за јединицу</t>
  </si>
  <si>
    <t>мере</t>
  </si>
  <si>
    <t xml:space="preserve">1. Потрошња на средњем напону </t>
  </si>
  <si>
    <t>„одобрена снага“</t>
  </si>
  <si>
    <t>kW</t>
  </si>
  <si>
    <t>„прекомерна снага“</t>
  </si>
  <si>
    <t>„виша дневна тарифа за активну енергију“</t>
  </si>
  <si>
    <t>kWh</t>
  </si>
  <si>
    <t>„нижа дневна тарифа за активну енергију“</t>
  </si>
  <si>
    <t>„реактивна енергија“ (cosφ≥0,95)</t>
  </si>
  <si>
    <t>kvarh</t>
  </si>
  <si>
    <t>„прекомерна реактивна енергија“ (cosφ&lt;0,95)</t>
  </si>
  <si>
    <t>2. Потрошња на ниском напону</t>
  </si>
  <si>
    <t>3. Широка потрошња</t>
  </si>
  <si>
    <t>једнотарифно мерење</t>
  </si>
  <si>
    <t>двотарифно мерење</t>
  </si>
  <si>
    <t>управљана потрошња</t>
  </si>
  <si>
    <t>4. Јавно осветљење</t>
  </si>
  <si>
    <t>„активна енергија- јавно осветљење“</t>
  </si>
  <si>
    <r>
      <t>Активна енергија</t>
    </r>
    <r>
      <rPr>
        <sz val="11"/>
        <color indexed="9"/>
        <rFont val="Arial Narrow"/>
        <family val="2"/>
        <charset val="238"/>
      </rPr>
      <t>:</t>
    </r>
  </si>
  <si>
    <t>012</t>
  </si>
  <si>
    <t>Софтвер и остала права</t>
  </si>
  <si>
    <t>014</t>
  </si>
  <si>
    <t>Остала нематеријална улагања</t>
  </si>
  <si>
    <t>Земљиште намењено пословном простору</t>
  </si>
  <si>
    <t xml:space="preserve">Земљиште намењено дистрибуцији електричне енергије </t>
  </si>
  <si>
    <t>Остало</t>
  </si>
  <si>
    <t>Управне зграде</t>
  </si>
  <si>
    <t>Погоско производне зграде</t>
  </si>
  <si>
    <t>Остало (магацини, радионице)</t>
  </si>
  <si>
    <t>Вредност регулисаних средстава на почетку регулаторног периода 
(4) - (5)</t>
  </si>
  <si>
    <t>021</t>
  </si>
  <si>
    <t xml:space="preserve">Систем за дистрибуцију електричне енергије </t>
  </si>
  <si>
    <t>Водови 110kV</t>
  </si>
  <si>
    <t>Водови 35kV</t>
  </si>
  <si>
    <t>Водови 20kV</t>
  </si>
  <si>
    <t>Мешовити водови 20 и 0,4kV</t>
  </si>
  <si>
    <t>Водови 10kV</t>
  </si>
  <si>
    <t>Мешовити водови 10 и 0,4kV</t>
  </si>
  <si>
    <t>ТС 110/35/20 kV</t>
  </si>
  <si>
    <t>ТС 35/10(20)kV</t>
  </si>
  <si>
    <t>ТС 20/0,4kV</t>
  </si>
  <si>
    <t>ТС 10/0,4kV</t>
  </si>
  <si>
    <t>Путеви и паркинзи</t>
  </si>
  <si>
    <t>Кабловски ровови иканализација</t>
  </si>
  <si>
    <t>Водовод, канализација, хидрантна мрежа</t>
  </si>
  <si>
    <t>0230</t>
  </si>
  <si>
    <t xml:space="preserve">Постројења и опрема за дистрибуцију електричне енергије </t>
  </si>
  <si>
    <t>Водови 110/35,20 kV</t>
  </si>
  <si>
    <t>Водови 0,4kV</t>
  </si>
  <si>
    <t>ТС 110/35kV - трансформатори</t>
  </si>
  <si>
    <t>ТС 110/20kV - трансформатори</t>
  </si>
  <si>
    <t>ТС 35/10(20)kV - трансформатори</t>
  </si>
  <si>
    <t>ТС 20/0,4kV - трансформатори</t>
  </si>
  <si>
    <t>ТС 10/0,4kV - трансформатори</t>
  </si>
  <si>
    <t>Бројила</t>
  </si>
  <si>
    <t>3.1.14</t>
  </si>
  <si>
    <t>Мерни уређаји</t>
  </si>
  <si>
    <t>Опрема за управљање,заштиту,телекомуникацује,инф.</t>
  </si>
  <si>
    <t>Возила за потребе одржавања (теренска)-енергетска</t>
  </si>
  <si>
    <t>Теретна возила-енергетска</t>
  </si>
  <si>
    <t>Путничка возила-енергетска</t>
  </si>
  <si>
    <t>Специјална возила-енергетска</t>
  </si>
  <si>
    <t>Неенергетска возила</t>
  </si>
  <si>
    <t>Рачунарска опрема</t>
  </si>
  <si>
    <t>Информатичка и телекомуникациона опрема</t>
  </si>
  <si>
    <t>025 и 027</t>
  </si>
  <si>
    <t xml:space="preserve">026 и 028 </t>
  </si>
  <si>
    <t>Некретнине, постројења и опрема у припреми и аванси дати за њихову набавку</t>
  </si>
  <si>
    <t>011</t>
  </si>
  <si>
    <t>Концесије, патенти, лиценце и слична права</t>
  </si>
  <si>
    <t>10</t>
  </si>
  <si>
    <t>015 и 016</t>
  </si>
  <si>
    <t>Укупно нематеријална улагања (6+7+8+9+10)</t>
  </si>
  <si>
    <t>Укупно планирано улагања
(8) + (9) + (10) + (11) + (12) + (13)</t>
  </si>
  <si>
    <t>Возила и транспортна средства</t>
  </si>
  <si>
    <t>Рачунари</t>
  </si>
  <si>
    <t>Алати, мерни уређаји и опрема за погоне</t>
  </si>
  <si>
    <t>Намештај</t>
  </si>
  <si>
    <t>Укупно остварено улагања
(4) + (5) + (6) + (7) + (8) + (9)</t>
  </si>
  <si>
    <t>Тражени подаци се уносе у ћелије обојене жутом бојом. Остала поља не мењати.</t>
  </si>
  <si>
    <t>Цене ЕМС AД</t>
  </si>
  <si>
    <t>Датум одобрених цена</t>
  </si>
  <si>
    <t>дин/kW</t>
  </si>
  <si>
    <t>дин/kvarh</t>
  </si>
  <si>
    <t>1.6</t>
  </si>
  <si>
    <t>2.1.7</t>
  </si>
  <si>
    <t>2.1.8</t>
  </si>
  <si>
    <t>2.2.10</t>
  </si>
  <si>
    <t>2.2.11</t>
  </si>
  <si>
    <t>2.2.12</t>
  </si>
  <si>
    <t>2.2.13</t>
  </si>
  <si>
    <t>2.2.14</t>
  </si>
  <si>
    <t>2.2.15</t>
  </si>
  <si>
    <t>2.3.5</t>
  </si>
  <si>
    <t>2.3.6</t>
  </si>
  <si>
    <t>2.3.7</t>
  </si>
  <si>
    <t>2.3.8</t>
  </si>
  <si>
    <t>2.3.9</t>
  </si>
  <si>
    <t>2.3.10</t>
  </si>
  <si>
    <t>3.1.15</t>
  </si>
  <si>
    <t>3.1.16</t>
  </si>
  <si>
    <t>3.1.17</t>
  </si>
  <si>
    <t>3.1.18</t>
  </si>
  <si>
    <t>3.1.19</t>
  </si>
  <si>
    <t>3.1.20</t>
  </si>
  <si>
    <t>3.1.21</t>
  </si>
  <si>
    <t>3.2.5</t>
  </si>
  <si>
    <t>3.2.6</t>
  </si>
  <si>
    <t>3.2.7</t>
  </si>
  <si>
    <t>3.2.8</t>
  </si>
  <si>
    <t>3.2.9</t>
  </si>
  <si>
    <t>3.2.10</t>
  </si>
  <si>
    <t>3.3.3</t>
  </si>
  <si>
    <t>3.3.4</t>
  </si>
  <si>
    <t>3.3.5</t>
  </si>
  <si>
    <t>3.3.6</t>
  </si>
  <si>
    <t>3.3.7</t>
  </si>
  <si>
    <t>3.3.8</t>
  </si>
  <si>
    <t>2.2.7</t>
  </si>
  <si>
    <t>2.2.8</t>
  </si>
  <si>
    <t>2.2.9</t>
  </si>
  <si>
    <t>2.3.1</t>
  </si>
  <si>
    <t>2.3.2</t>
  </si>
  <si>
    <t>2.3.4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</si>
  <si>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</si>
  <si>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</si>
  <si>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</si>
  <si>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</si>
  <si>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</si>
  <si>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</si>
  <si>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</si>
  <si>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</si>
  <si>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</si>
  <si>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</si>
  <si>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</si>
  <si>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</si>
  <si>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</si>
  <si>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3.2.4</t>
  </si>
  <si>
    <t>тарифe od</t>
  </si>
  <si>
    <t>2.9</t>
  </si>
  <si>
    <t>2.9.1</t>
  </si>
  <si>
    <t>2.9.2</t>
  </si>
  <si>
    <t>2.9.3</t>
  </si>
  <si>
    <t>2.9.4</t>
  </si>
  <si>
    <t>2.9.5</t>
  </si>
  <si>
    <t>2.9.6</t>
  </si>
  <si>
    <t>2.9.7</t>
  </si>
  <si>
    <t>2.9.8</t>
  </si>
  <si>
    <t>2.9.9</t>
  </si>
  <si>
    <t>2.9.10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</si>
</sst>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64" formatCode="0_)"/>
    <numFmt numFmtId="165" formatCode="General_)"/>
    <numFmt numFmtId="166" formatCode="0.0%"/>
    <numFmt numFmtId="167" formatCode="0.000"/>
    <numFmt numFmtId="168" formatCode="#,##0.000"/>
    <numFmt numFmtId="169" formatCode="#,##0.000000"/>
    <numFmt numFmtId="170" formatCode="#,##0.00000"/>
    <numFmt numFmtId="171" formatCode="0.0"/>
    <numFmt numFmtId="172" formatCode="#,##0.0000"/>
    <numFmt numFmtId="173" formatCode="0.00000"/>
  </numFmts>
  <fonts count="49" x14ac:knownFonts="1">
    <font>
      <sz val="10"/>
      <name val="Arial"/>
    </font>
    <font>
      <sz val="10"/>
      <name val="Arial"/>
    </font>
    <font>
      <sz val="8"/>
      <name val="Arial"/>
      <family val="2"/>
      <charset val="238"/>
    </font>
    <font>
      <sz val="12"/>
      <name val="Helv"/>
    </font>
    <font>
      <sz val="10"/>
      <color indexed="18"/>
      <name val="Arial Narrow"/>
      <family val="2"/>
    </font>
    <font>
      <vertAlign val="subscript"/>
      <sz val="10"/>
      <color indexed="18"/>
      <name val="Arial Narrow"/>
      <family val="2"/>
    </font>
    <font>
      <sz val="10"/>
      <name val="Arial Narrow"/>
      <family val="2"/>
    </font>
    <font>
      <i/>
      <sz val="10"/>
      <color indexed="18"/>
      <name val="Arial Narrow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name val="Arial"/>
      <family val="2"/>
      <charset val="238"/>
    </font>
    <font>
      <sz val="10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vertAlign val="subscript"/>
      <sz val="10"/>
      <color indexed="18"/>
      <name val="Arial Narrow"/>
      <family val="2"/>
      <charset val="238"/>
    </font>
    <font>
      <sz val="10"/>
      <name val="Arial"/>
      <family val="2"/>
    </font>
    <font>
      <sz val="10"/>
      <color indexed="10"/>
      <name val="Arial Narrow"/>
      <family val="2"/>
    </font>
    <font>
      <sz val="10"/>
      <color indexed="10"/>
      <name val="Arial Narrow"/>
      <family val="2"/>
      <charset val="238"/>
    </font>
    <font>
      <sz val="10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  <charset val="238"/>
    </font>
    <font>
      <sz val="10"/>
      <color indexed="18"/>
      <name val="Symbol"/>
      <family val="1"/>
      <charset val="2"/>
    </font>
    <font>
      <sz val="10"/>
      <color indexed="18"/>
      <name val="Arial Narrow"/>
      <family val="2"/>
    </font>
    <font>
      <b/>
      <sz val="10"/>
      <color indexed="18"/>
      <name val="Arial Narrow"/>
      <family val="2"/>
    </font>
    <font>
      <sz val="9"/>
      <color indexed="18"/>
      <name val="Arial Narrow"/>
      <family val="2"/>
    </font>
    <font>
      <sz val="8"/>
      <color indexed="18"/>
      <name val="Arial Narrow"/>
      <family val="2"/>
    </font>
    <font>
      <b/>
      <sz val="8"/>
      <color indexed="18"/>
      <name val="Arial Narrow"/>
      <family val="2"/>
    </font>
    <font>
      <b/>
      <sz val="10"/>
      <name val="Arial Narrow"/>
      <family val="2"/>
      <charset val="238"/>
    </font>
    <font>
      <sz val="11"/>
      <color indexed="9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3" tint="-0.499984740745262"/>
      <name val="Arial Narrow"/>
      <family val="2"/>
    </font>
    <font>
      <b/>
      <sz val="10"/>
      <color theme="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3" tint="-0.249977111117893"/>
      <name val="Arial Narrow"/>
      <family val="2"/>
      <charset val="238"/>
    </font>
    <font>
      <sz val="10"/>
      <color rgb="FF000099"/>
      <name val="Arial Narrow"/>
      <family val="2"/>
    </font>
    <font>
      <sz val="10"/>
      <color rgb="FF000080"/>
      <name val="Arial Narrow"/>
      <family val="2"/>
      <charset val="238"/>
    </font>
    <font>
      <sz val="10"/>
      <color rgb="FF000080"/>
      <name val="Arial Narrow"/>
      <family val="2"/>
    </font>
    <font>
      <sz val="10"/>
      <color rgb="FF000080"/>
      <name val="Arial"/>
      <family val="2"/>
    </font>
    <font>
      <sz val="12"/>
      <color rgb="FF000080"/>
      <name val="Arial Narrow"/>
      <family val="2"/>
    </font>
    <font>
      <b/>
      <sz val="10"/>
      <color rgb="FF000080"/>
      <name val="Arial Narrow"/>
      <family val="2"/>
    </font>
    <font>
      <sz val="10"/>
      <color rgb="FFFF0000"/>
      <name val="Arial Narrow"/>
      <family val="2"/>
    </font>
    <font>
      <i/>
      <sz val="10"/>
      <color rgb="FFFF0000"/>
      <name val="Arial Narrow"/>
      <family val="2"/>
    </font>
    <font>
      <sz val="10"/>
      <color rgb="FF002060"/>
      <name val="Arial Narrow"/>
      <family val="2"/>
    </font>
    <font>
      <b/>
      <sz val="11"/>
      <color theme="0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1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22">
    <xf numFmtId="0" fontId="0" fillId="0" borderId="0"/>
    <xf numFmtId="41" fontId="3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6" fillId="0" borderId="0"/>
    <xf numFmtId="0" fontId="12" fillId="0" borderId="0"/>
    <xf numFmtId="0" fontId="12" fillId="0" borderId="0"/>
    <xf numFmtId="0" fontId="16" fillId="0" borderId="0"/>
    <xf numFmtId="0" fontId="1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16" fillId="0" borderId="0"/>
    <xf numFmtId="0" fontId="8" fillId="0" borderId="0"/>
    <xf numFmtId="0" fontId="1" fillId="0" borderId="0"/>
    <xf numFmtId="0" fontId="20" fillId="0" borderId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3" fillId="0" borderId="0"/>
    <xf numFmtId="165" fontId="3" fillId="0" borderId="0"/>
  </cellStyleXfs>
  <cellXfs count="1217">
    <xf numFmtId="0" fontId="0" fillId="0" borderId="0" xfId="0"/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0" xfId="0" applyNumberFormat="1" applyFont="1"/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9" fontId="4" fillId="3" borderId="8" xfId="0" applyNumberFormat="1" applyFont="1" applyFill="1" applyBorder="1" applyProtection="1">
      <protection locked="0"/>
    </xf>
    <xf numFmtId="9" fontId="4" fillId="3" borderId="7" xfId="0" applyNumberFormat="1" applyFont="1" applyFill="1" applyBorder="1" applyProtection="1">
      <protection locked="0"/>
    </xf>
    <xf numFmtId="9" fontId="4" fillId="3" borderId="9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 wrapText="1"/>
    </xf>
    <xf numFmtId="3" fontId="4" fillId="3" borderId="7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3" fontId="4" fillId="2" borderId="15" xfId="0" applyNumberFormat="1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/>
    <xf numFmtId="3" fontId="4" fillId="2" borderId="19" xfId="0" applyNumberFormat="1" applyFont="1" applyFill="1" applyBorder="1" applyAlignment="1">
      <alignment horizontal="right" vertical="center"/>
    </xf>
    <xf numFmtId="3" fontId="4" fillId="2" borderId="20" xfId="0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3" fontId="7" fillId="0" borderId="21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3" fontId="7" fillId="2" borderId="21" xfId="0" applyNumberFormat="1" applyFont="1" applyFill="1" applyBorder="1" applyAlignment="1">
      <alignment horizontal="right" vertical="center" wrapText="1"/>
    </xf>
    <xf numFmtId="0" fontId="4" fillId="2" borderId="21" xfId="0" applyFont="1" applyFill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 wrapText="1"/>
    </xf>
    <xf numFmtId="3" fontId="4" fillId="2" borderId="17" xfId="0" applyNumberFormat="1" applyFont="1" applyFill="1" applyBorder="1" applyAlignment="1">
      <alignment horizontal="right" vertical="center" wrapText="1"/>
    </xf>
    <xf numFmtId="0" fontId="4" fillId="0" borderId="14" xfId="0" applyFont="1" applyBorder="1" applyAlignment="1">
      <alignment vertical="center" wrapText="1"/>
    </xf>
    <xf numFmtId="49" fontId="4" fillId="0" borderId="18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vertical="center" wrapText="1"/>
    </xf>
    <xf numFmtId="3" fontId="4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27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24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wrapText="1"/>
    </xf>
    <xf numFmtId="49" fontId="4" fillId="0" borderId="28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164" fontId="4" fillId="0" borderId="0" xfId="20" applyFont="1" applyAlignment="1">
      <alignment horizontal="center" vertical="center"/>
    </xf>
    <xf numFmtId="164" fontId="4" fillId="0" borderId="6" xfId="2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3" fontId="4" fillId="0" borderId="26" xfId="0" applyNumberFormat="1" applyFont="1" applyBorder="1" applyAlignment="1">
      <alignment horizontal="right" vertical="center"/>
    </xf>
    <xf numFmtId="3" fontId="4" fillId="0" borderId="33" xfId="0" applyNumberFormat="1" applyFont="1" applyBorder="1" applyAlignment="1">
      <alignment horizontal="right" vertical="center"/>
    </xf>
    <xf numFmtId="49" fontId="4" fillId="0" borderId="6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4" fontId="4" fillId="0" borderId="0" xfId="20" applyFont="1" applyAlignment="1">
      <alignment horizontal="center"/>
    </xf>
    <xf numFmtId="164" fontId="4" fillId="0" borderId="0" xfId="20" applyFont="1" applyAlignment="1">
      <alignment horizontal="left"/>
    </xf>
    <xf numFmtId="164" fontId="4" fillId="0" borderId="34" xfId="20" applyFont="1" applyBorder="1" applyAlignment="1">
      <alignment horizontal="center" vertical="center" wrapText="1"/>
    </xf>
    <xf numFmtId="164" fontId="4" fillId="0" borderId="7" xfId="2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/>
    </xf>
    <xf numFmtId="164" fontId="4" fillId="0" borderId="36" xfId="20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164" fontId="4" fillId="0" borderId="19" xfId="20" applyFont="1" applyBorder="1" applyAlignment="1">
      <alignment horizontal="left" vertical="center" wrapText="1"/>
    </xf>
    <xf numFmtId="3" fontId="4" fillId="0" borderId="19" xfId="0" applyNumberFormat="1" applyFont="1" applyBorder="1" applyAlignment="1">
      <alignment vertical="center"/>
    </xf>
    <xf numFmtId="165" fontId="4" fillId="0" borderId="0" xfId="21" applyFont="1"/>
    <xf numFmtId="164" fontId="4" fillId="0" borderId="12" xfId="20" applyFont="1" applyBorder="1" applyAlignment="1">
      <alignment horizontal="center" vertical="center" wrapText="1"/>
    </xf>
    <xf numFmtId="164" fontId="4" fillId="0" borderId="0" xfId="20" applyFont="1" applyAlignment="1">
      <alignment horizontal="center" vertical="center" wrapText="1"/>
    </xf>
    <xf numFmtId="49" fontId="4" fillId="2" borderId="0" xfId="0" applyNumberFormat="1" applyFont="1" applyFill="1"/>
    <xf numFmtId="0" fontId="4" fillId="0" borderId="34" xfId="0" applyFont="1" applyBorder="1" applyAlignment="1">
      <alignment vertical="center" wrapText="1"/>
    </xf>
    <xf numFmtId="3" fontId="4" fillId="0" borderId="34" xfId="0" applyNumberFormat="1" applyFont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 wrapText="1"/>
    </xf>
    <xf numFmtId="164" fontId="4" fillId="0" borderId="40" xfId="20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3" fontId="0" fillId="0" borderId="0" xfId="0" applyNumberFormat="1"/>
    <xf numFmtId="0" fontId="4" fillId="2" borderId="41" xfId="0" applyFont="1" applyFill="1" applyBorder="1" applyAlignment="1">
      <alignment horizontal="right" vertical="center"/>
    </xf>
    <xf numFmtId="0" fontId="4" fillId="0" borderId="41" xfId="0" applyFont="1" applyBorder="1" applyAlignment="1">
      <alignment horizontal="right"/>
    </xf>
    <xf numFmtId="3" fontId="4" fillId="0" borderId="42" xfId="14" applyNumberFormat="1" applyFont="1" applyBorder="1" applyAlignment="1">
      <alignment horizontal="right" vertical="center"/>
    </xf>
    <xf numFmtId="3" fontId="4" fillId="0" borderId="25" xfId="14" applyNumberFormat="1" applyFont="1" applyBorder="1" applyAlignment="1">
      <alignment horizontal="right" vertical="center"/>
    </xf>
    <xf numFmtId="3" fontId="4" fillId="0" borderId="43" xfId="14" applyNumberFormat="1" applyFont="1" applyBorder="1" applyAlignment="1">
      <alignment horizontal="right" vertical="center"/>
    </xf>
    <xf numFmtId="3" fontId="4" fillId="0" borderId="6" xfId="14" applyNumberFormat="1" applyFont="1" applyBorder="1" applyAlignment="1">
      <alignment horizontal="right" vertical="center"/>
    </xf>
    <xf numFmtId="3" fontId="4" fillId="0" borderId="12" xfId="14" applyNumberFormat="1" applyFont="1" applyBorder="1" applyAlignment="1">
      <alignment horizontal="right" vertical="center"/>
    </xf>
    <xf numFmtId="3" fontId="4" fillId="0" borderId="8" xfId="14" applyNumberFormat="1" applyFont="1" applyBorder="1" applyAlignment="1">
      <alignment horizontal="right" vertical="center"/>
    </xf>
    <xf numFmtId="164" fontId="4" fillId="0" borderId="40" xfId="20" applyFont="1" applyBorder="1" applyAlignment="1">
      <alignment horizontal="center" vertical="center" wrapText="1"/>
    </xf>
    <xf numFmtId="164" fontId="4" fillId="0" borderId="13" xfId="2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164" fontId="4" fillId="0" borderId="6" xfId="20" applyFont="1" applyBorder="1" applyAlignment="1">
      <alignment horizontal="left" vertical="center" wrapText="1"/>
    </xf>
    <xf numFmtId="164" fontId="4" fillId="0" borderId="6" xfId="20" applyFont="1" applyBorder="1" applyAlignment="1">
      <alignment horizontal="center" vertical="center" wrapText="1"/>
    </xf>
    <xf numFmtId="165" fontId="4" fillId="0" borderId="24" xfId="21" applyFont="1" applyBorder="1" applyAlignment="1">
      <alignment horizontal="center" vertical="center" wrapText="1"/>
    </xf>
    <xf numFmtId="165" fontId="4" fillId="0" borderId="14" xfId="21" applyFont="1" applyBorder="1" applyAlignment="1">
      <alignment vertical="center" wrapText="1"/>
    </xf>
    <xf numFmtId="165" fontId="4" fillId="0" borderId="14" xfId="21" applyFont="1" applyBorder="1" applyAlignment="1">
      <alignment horizontal="center" vertical="center" wrapText="1"/>
    </xf>
    <xf numFmtId="3" fontId="4" fillId="0" borderId="14" xfId="2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5" fontId="7" fillId="0" borderId="0" xfId="21" applyFont="1" applyAlignment="1">
      <alignment vertical="center"/>
    </xf>
    <xf numFmtId="165" fontId="4" fillId="0" borderId="0" xfId="21" applyFont="1" applyAlignment="1">
      <alignment vertical="center"/>
    </xf>
    <xf numFmtId="166" fontId="4" fillId="0" borderId="0" xfId="21" applyNumberFormat="1" applyFont="1" applyAlignment="1">
      <alignment vertical="center"/>
    </xf>
    <xf numFmtId="3" fontId="4" fillId="3" borderId="9" xfId="0" applyNumberFormat="1" applyFont="1" applyFill="1" applyBorder="1" applyAlignment="1" applyProtection="1">
      <alignment horizontal="right" vertical="center" wrapText="1"/>
      <protection locked="0"/>
    </xf>
    <xf numFmtId="164" fontId="4" fillId="2" borderId="0" xfId="2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4" fontId="4" fillId="0" borderId="0" xfId="20" applyFont="1" applyAlignment="1">
      <alignment horizontal="left" vertical="center"/>
    </xf>
    <xf numFmtId="164" fontId="4" fillId="0" borderId="44" xfId="20" applyFont="1" applyBorder="1" applyAlignment="1">
      <alignment horizontal="center" vertical="center" wrapText="1"/>
    </xf>
    <xf numFmtId="0" fontId="4" fillId="2" borderId="36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165" fontId="7" fillId="4" borderId="0" xfId="21" applyFont="1" applyFill="1" applyAlignment="1">
      <alignment vertical="center"/>
    </xf>
    <xf numFmtId="165" fontId="4" fillId="4" borderId="0" xfId="21" applyFont="1" applyFill="1" applyAlignment="1">
      <alignment horizontal="right" vertical="center"/>
    </xf>
    <xf numFmtId="165" fontId="4" fillId="4" borderId="0" xfId="21" applyFont="1" applyFill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165" fontId="4" fillId="2" borderId="26" xfId="21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165" fontId="4" fillId="2" borderId="36" xfId="21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/>
    </xf>
    <xf numFmtId="0" fontId="4" fillId="2" borderId="45" xfId="0" applyFont="1" applyFill="1" applyBorder="1" applyAlignment="1">
      <alignment horizontal="center"/>
    </xf>
    <xf numFmtId="0" fontId="4" fillId="2" borderId="26" xfId="0" applyFont="1" applyFill="1" applyBorder="1"/>
    <xf numFmtId="0" fontId="4" fillId="2" borderId="26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0" borderId="7" xfId="0" applyFont="1" applyBorder="1"/>
    <xf numFmtId="3" fontId="4" fillId="2" borderId="17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41" xfId="0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40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left" wrapText="1"/>
    </xf>
    <xf numFmtId="3" fontId="4" fillId="0" borderId="48" xfId="0" applyNumberFormat="1" applyFont="1" applyBorder="1"/>
    <xf numFmtId="3" fontId="4" fillId="0" borderId="49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6" xfId="0" applyFont="1" applyBorder="1" applyAlignment="1">
      <alignment wrapText="1"/>
    </xf>
    <xf numFmtId="3" fontId="4" fillId="0" borderId="6" xfId="0" applyNumberFormat="1" applyFont="1" applyBorder="1"/>
    <xf numFmtId="9" fontId="4" fillId="0" borderId="12" xfId="0" applyNumberFormat="1" applyFont="1" applyBorder="1"/>
    <xf numFmtId="0" fontId="4" fillId="0" borderId="0" xfId="0" applyFont="1" applyAlignment="1">
      <alignment wrapText="1"/>
    </xf>
    <xf numFmtId="0" fontId="4" fillId="0" borderId="41" xfId="0" applyFont="1" applyBorder="1" applyAlignment="1">
      <alignment horizontal="right" vertical="center"/>
    </xf>
    <xf numFmtId="3" fontId="4" fillId="0" borderId="12" xfId="0" applyNumberFormat="1" applyFont="1" applyBorder="1"/>
    <xf numFmtId="3" fontId="4" fillId="0" borderId="14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center" vertical="center"/>
    </xf>
    <xf numFmtId="3" fontId="4" fillId="2" borderId="50" xfId="0" applyNumberFormat="1" applyFont="1" applyFill="1" applyBorder="1" applyAlignment="1">
      <alignment horizontal="right" vertical="center"/>
    </xf>
    <xf numFmtId="3" fontId="4" fillId="2" borderId="51" xfId="0" applyNumberFormat="1" applyFont="1" applyFill="1" applyBorder="1" applyAlignment="1">
      <alignment horizontal="right" vertical="center"/>
    </xf>
    <xf numFmtId="3" fontId="4" fillId="2" borderId="52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right" vertical="center"/>
    </xf>
    <xf numFmtId="3" fontId="4" fillId="2" borderId="25" xfId="0" applyNumberFormat="1" applyFont="1" applyFill="1" applyBorder="1" applyAlignment="1">
      <alignment horizontal="right" vertical="center"/>
    </xf>
    <xf numFmtId="3" fontId="4" fillId="0" borderId="53" xfId="0" applyNumberFormat="1" applyFont="1" applyBorder="1" applyAlignment="1">
      <alignment horizontal="right" vertical="center" wrapText="1"/>
    </xf>
    <xf numFmtId="3" fontId="4" fillId="0" borderId="30" xfId="0" applyNumberFormat="1" applyFont="1" applyBorder="1" applyAlignment="1">
      <alignment horizontal="right" vertical="center" wrapText="1"/>
    </xf>
    <xf numFmtId="10" fontId="4" fillId="2" borderId="0" xfId="17" applyNumberFormat="1" applyFont="1" applyFill="1" applyAlignment="1">
      <alignment vertical="center"/>
    </xf>
    <xf numFmtId="10" fontId="4" fillId="0" borderId="14" xfId="0" applyNumberFormat="1" applyFont="1" applyBorder="1" applyAlignment="1">
      <alignment horizontal="right" vertical="center"/>
    </xf>
    <xf numFmtId="0" fontId="9" fillId="0" borderId="0" xfId="0" applyFont="1"/>
    <xf numFmtId="0" fontId="0" fillId="0" borderId="0" xfId="0" applyAlignment="1">
      <alignment horizontal="center"/>
    </xf>
    <xf numFmtId="0" fontId="10" fillId="0" borderId="54" xfId="0" applyFont="1" applyBorder="1"/>
    <xf numFmtId="3" fontId="11" fillId="0" borderId="55" xfId="0" applyNumberFormat="1" applyFont="1" applyBorder="1"/>
    <xf numFmtId="0" fontId="11" fillId="0" borderId="0" xfId="0" applyFont="1"/>
    <xf numFmtId="0" fontId="11" fillId="0" borderId="56" xfId="0" applyFont="1" applyBorder="1" applyAlignment="1">
      <alignment horizontal="center"/>
    </xf>
    <xf numFmtId="0" fontId="11" fillId="0" borderId="57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62" xfId="0" applyFont="1" applyBorder="1"/>
    <xf numFmtId="9" fontId="11" fillId="5" borderId="63" xfId="0" applyNumberFormat="1" applyFont="1" applyFill="1" applyBorder="1"/>
    <xf numFmtId="3" fontId="11" fillId="5" borderId="64" xfId="0" applyNumberFormat="1" applyFont="1" applyFill="1" applyBorder="1"/>
    <xf numFmtId="3" fontId="11" fillId="0" borderId="65" xfId="0" applyNumberFormat="1" applyFont="1" applyBorder="1"/>
    <xf numFmtId="0" fontId="11" fillId="0" borderId="4" xfId="0" applyFont="1" applyBorder="1"/>
    <xf numFmtId="9" fontId="11" fillId="5" borderId="66" xfId="0" applyNumberFormat="1" applyFont="1" applyFill="1" applyBorder="1"/>
    <xf numFmtId="3" fontId="11" fillId="5" borderId="2" xfId="0" applyNumberFormat="1" applyFont="1" applyFill="1" applyBorder="1"/>
    <xf numFmtId="3" fontId="11" fillId="0" borderId="30" xfId="0" applyNumberFormat="1" applyFont="1" applyBorder="1"/>
    <xf numFmtId="0" fontId="11" fillId="0" borderId="67" xfId="0" applyFont="1" applyBorder="1"/>
    <xf numFmtId="3" fontId="11" fillId="0" borderId="68" xfId="0" applyNumberFormat="1" applyFont="1" applyBorder="1"/>
    <xf numFmtId="0" fontId="10" fillId="0" borderId="69" xfId="0" applyFont="1" applyBorder="1"/>
    <xf numFmtId="3" fontId="10" fillId="0" borderId="70" xfId="0" applyNumberFormat="1" applyFont="1" applyBorder="1"/>
    <xf numFmtId="0" fontId="11" fillId="0" borderId="70" xfId="0" applyFont="1" applyBorder="1"/>
    <xf numFmtId="3" fontId="11" fillId="0" borderId="70" xfId="0" applyNumberFormat="1" applyFont="1" applyBorder="1"/>
    <xf numFmtId="3" fontId="10" fillId="0" borderId="71" xfId="0" applyNumberFormat="1" applyFont="1" applyBorder="1"/>
    <xf numFmtId="3" fontId="11" fillId="0" borderId="0" xfId="0" applyNumberFormat="1" applyFont="1"/>
    <xf numFmtId="0" fontId="11" fillId="0" borderId="72" xfId="0" applyFont="1" applyBorder="1" applyAlignment="1">
      <alignment horizontal="center"/>
    </xf>
    <xf numFmtId="167" fontId="11" fillId="0" borderId="73" xfId="0" applyNumberFormat="1" applyFont="1" applyBorder="1"/>
    <xf numFmtId="0" fontId="11" fillId="0" borderId="74" xfId="0" applyFont="1" applyBorder="1"/>
    <xf numFmtId="3" fontId="11" fillId="0" borderId="75" xfId="0" applyNumberFormat="1" applyFont="1" applyBorder="1"/>
    <xf numFmtId="167" fontId="11" fillId="0" borderId="6" xfId="0" applyNumberFormat="1" applyFont="1" applyBorder="1"/>
    <xf numFmtId="0" fontId="11" fillId="0" borderId="59" xfId="0" applyFont="1" applyBorder="1"/>
    <xf numFmtId="3" fontId="11" fillId="0" borderId="61" xfId="0" applyNumberFormat="1" applyFont="1" applyBorder="1"/>
    <xf numFmtId="0" fontId="11" fillId="0" borderId="62" xfId="0" applyFont="1" applyBorder="1" applyAlignment="1">
      <alignment horizontal="left"/>
    </xf>
    <xf numFmtId="0" fontId="11" fillId="0" borderId="76" xfId="0" applyFont="1" applyBorder="1" applyAlignment="1">
      <alignment horizontal="center"/>
    </xf>
    <xf numFmtId="0" fontId="11" fillId="0" borderId="77" xfId="0" applyFont="1" applyBorder="1" applyAlignment="1">
      <alignment horizontal="center"/>
    </xf>
    <xf numFmtId="0" fontId="11" fillId="0" borderId="73" xfId="0" applyFont="1" applyBorder="1" applyAlignment="1">
      <alignment horizontal="center"/>
    </xf>
    <xf numFmtId="0" fontId="11" fillId="0" borderId="65" xfId="0" applyFont="1" applyBorder="1" applyAlignment="1">
      <alignment horizontal="center"/>
    </xf>
    <xf numFmtId="9" fontId="11" fillId="5" borderId="78" xfId="0" applyNumberFormat="1" applyFont="1" applyFill="1" applyBorder="1"/>
    <xf numFmtId="3" fontId="11" fillId="5" borderId="53" xfId="0" applyNumberFormat="1" applyFont="1" applyFill="1" applyBorder="1"/>
    <xf numFmtId="0" fontId="11" fillId="0" borderId="79" xfId="0" applyFont="1" applyBorder="1"/>
    <xf numFmtId="3" fontId="11" fillId="0" borderId="80" xfId="0" applyNumberFormat="1" applyFont="1" applyBorder="1"/>
    <xf numFmtId="9" fontId="10" fillId="0" borderId="81" xfId="0" applyNumberFormat="1" applyFont="1" applyBorder="1"/>
    <xf numFmtId="3" fontId="10" fillId="0" borderId="82" xfId="0" applyNumberFormat="1" applyFont="1" applyBorder="1"/>
    <xf numFmtId="0" fontId="11" fillId="0" borderId="83" xfId="0" applyFont="1" applyBorder="1" applyAlignment="1">
      <alignment horizontal="center"/>
    </xf>
    <xf numFmtId="0" fontId="11" fillId="0" borderId="84" xfId="0" applyFont="1" applyBorder="1" applyAlignment="1">
      <alignment horizontal="center"/>
    </xf>
    <xf numFmtId="0" fontId="11" fillId="0" borderId="85" xfId="0" applyFont="1" applyBorder="1" applyAlignment="1">
      <alignment horizontal="center"/>
    </xf>
    <xf numFmtId="0" fontId="11" fillId="0" borderId="66" xfId="0" applyFont="1" applyBorder="1" applyAlignment="1">
      <alignment horizontal="center"/>
    </xf>
    <xf numFmtId="0" fontId="11" fillId="0" borderId="86" xfId="0" applyFont="1" applyBorder="1" applyAlignment="1">
      <alignment horizontal="center"/>
    </xf>
    <xf numFmtId="0" fontId="11" fillId="0" borderId="87" xfId="0" applyFont="1" applyBorder="1" applyAlignment="1">
      <alignment horizontal="center"/>
    </xf>
    <xf numFmtId="167" fontId="11" fillId="0" borderId="34" xfId="0" applyNumberFormat="1" applyFont="1" applyBorder="1"/>
    <xf numFmtId="167" fontId="11" fillId="0" borderId="48" xfId="0" applyNumberFormat="1" applyFont="1" applyBorder="1"/>
    <xf numFmtId="167" fontId="11" fillId="0" borderId="1" xfId="0" applyNumberFormat="1" applyFont="1" applyBorder="1"/>
    <xf numFmtId="167" fontId="11" fillId="0" borderId="88" xfId="0" applyNumberFormat="1" applyFont="1" applyBorder="1"/>
    <xf numFmtId="166" fontId="11" fillId="0" borderId="89" xfId="0" applyNumberFormat="1" applyFont="1" applyBorder="1" applyAlignment="1">
      <alignment horizontal="center"/>
    </xf>
    <xf numFmtId="167" fontId="11" fillId="0" borderId="90" xfId="0" applyNumberFormat="1" applyFont="1" applyBorder="1"/>
    <xf numFmtId="4" fontId="11" fillId="0" borderId="91" xfId="0" applyNumberFormat="1" applyFont="1" applyBorder="1"/>
    <xf numFmtId="167" fontId="11" fillId="0" borderId="92" xfId="0" applyNumberFormat="1" applyFont="1" applyBorder="1"/>
    <xf numFmtId="4" fontId="11" fillId="0" borderId="93" xfId="0" applyNumberFormat="1" applyFont="1" applyBorder="1"/>
    <xf numFmtId="167" fontId="11" fillId="0" borderId="94" xfId="0" applyNumberFormat="1" applyFont="1" applyBorder="1"/>
    <xf numFmtId="0" fontId="11" fillId="0" borderId="95" xfId="0" applyFont="1" applyBorder="1"/>
    <xf numFmtId="4" fontId="11" fillId="0" borderId="96" xfId="0" applyNumberFormat="1" applyFont="1" applyBorder="1"/>
    <xf numFmtId="4" fontId="11" fillId="0" borderId="87" xfId="0" applyNumberFormat="1" applyFont="1" applyBorder="1"/>
    <xf numFmtId="167" fontId="11" fillId="0" borderId="86" xfId="0" applyNumberFormat="1" applyFont="1" applyBorder="1"/>
    <xf numFmtId="167" fontId="11" fillId="0" borderId="95" xfId="0" applyNumberFormat="1" applyFont="1" applyBorder="1"/>
    <xf numFmtId="0" fontId="4" fillId="2" borderId="7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center" vertical="center"/>
    </xf>
    <xf numFmtId="164" fontId="4" fillId="0" borderId="34" xfId="20" applyFont="1" applyBorder="1" applyAlignment="1">
      <alignment horizontal="left" vertical="center" wrapText="1"/>
    </xf>
    <xf numFmtId="0" fontId="4" fillId="0" borderId="38" xfId="0" applyFont="1" applyBorder="1" applyAlignment="1">
      <alignment vertical="center"/>
    </xf>
    <xf numFmtId="3" fontId="4" fillId="0" borderId="38" xfId="0" applyNumberFormat="1" applyFont="1" applyBorder="1" applyAlignment="1">
      <alignment vertical="center"/>
    </xf>
    <xf numFmtId="0" fontId="4" fillId="3" borderId="8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0" fontId="4" fillId="3" borderId="9" xfId="0" applyFont="1" applyFill="1" applyBorder="1" applyAlignment="1" applyProtection="1">
      <alignment wrapText="1"/>
      <protection locked="0"/>
    </xf>
    <xf numFmtId="0" fontId="4" fillId="3" borderId="97" xfId="0" applyFont="1" applyFill="1" applyBorder="1" applyAlignment="1" applyProtection="1">
      <alignment wrapText="1"/>
      <protection locked="0"/>
    </xf>
    <xf numFmtId="9" fontId="4" fillId="3" borderId="97" xfId="0" applyNumberFormat="1" applyFont="1" applyFill="1" applyBorder="1" applyProtection="1">
      <protection locked="0"/>
    </xf>
    <xf numFmtId="3" fontId="4" fillId="3" borderId="8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36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7" xfId="0" applyNumberFormat="1" applyFont="1" applyFill="1" applyBorder="1" applyAlignment="1" applyProtection="1">
      <alignment horizontal="right" vertical="center"/>
      <protection locked="0"/>
    </xf>
    <xf numFmtId="3" fontId="4" fillId="0" borderId="7" xfId="0" applyNumberFormat="1" applyFont="1" applyBorder="1" applyAlignment="1" applyProtection="1">
      <alignment horizontal="right" vertical="center"/>
      <protection locked="0"/>
    </xf>
    <xf numFmtId="3" fontId="4" fillId="0" borderId="25" xfId="0" applyNumberFormat="1" applyFont="1" applyBorder="1" applyAlignment="1" applyProtection="1">
      <alignment horizontal="right" vertical="center"/>
      <protection locked="0"/>
    </xf>
    <xf numFmtId="3" fontId="4" fillId="3" borderId="42" xfId="0" applyNumberFormat="1" applyFont="1" applyFill="1" applyBorder="1" applyAlignment="1" applyProtection="1">
      <alignment horizontal="right" vertical="center"/>
      <protection locked="0"/>
    </xf>
    <xf numFmtId="3" fontId="4" fillId="3" borderId="25" xfId="0" applyNumberFormat="1" applyFont="1" applyFill="1" applyBorder="1" applyAlignment="1" applyProtection="1">
      <alignment horizontal="right" vertical="center"/>
      <protection locked="0"/>
    </xf>
    <xf numFmtId="3" fontId="4" fillId="3" borderId="43" xfId="0" applyNumberFormat="1" applyFont="1" applyFill="1" applyBorder="1" applyAlignment="1" applyProtection="1">
      <alignment horizontal="right" vertical="center"/>
      <protection locked="0"/>
    </xf>
    <xf numFmtId="3" fontId="4" fillId="3" borderId="51" xfId="0" applyNumberFormat="1" applyFont="1" applyFill="1" applyBorder="1" applyAlignment="1" applyProtection="1">
      <alignment horizontal="right" vertical="center"/>
      <protection locked="0"/>
    </xf>
    <xf numFmtId="3" fontId="4" fillId="3" borderId="9" xfId="0" applyNumberFormat="1" applyFont="1" applyFill="1" applyBorder="1" applyAlignment="1" applyProtection="1">
      <alignment horizontal="right" vertical="center"/>
      <protection locked="0"/>
    </xf>
    <xf numFmtId="3" fontId="4" fillId="3" borderId="98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protection locked="0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99" xfId="0" applyNumberFormat="1" applyFont="1" applyBorder="1" applyAlignment="1" applyProtection="1">
      <alignment horizontal="center" vertical="center" wrapText="1"/>
      <protection locked="0"/>
    </xf>
    <xf numFmtId="3" fontId="4" fillId="2" borderId="7" xfId="0" applyNumberFormat="1" applyFont="1" applyFill="1" applyBorder="1" applyAlignment="1" applyProtection="1">
      <alignment horizontal="right" vertical="center"/>
      <protection locked="0"/>
    </xf>
    <xf numFmtId="49" fontId="4" fillId="0" borderId="100" xfId="0" applyNumberFormat="1" applyFont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vertical="center" wrapText="1"/>
      <protection locked="0"/>
    </xf>
    <xf numFmtId="0" fontId="4" fillId="3" borderId="9" xfId="0" applyFont="1" applyFill="1" applyBorder="1" applyAlignment="1" applyProtection="1">
      <alignment vertical="center" wrapText="1"/>
      <protection locked="0"/>
    </xf>
    <xf numFmtId="3" fontId="4" fillId="0" borderId="9" xfId="0" applyNumberFormat="1" applyFont="1" applyBorder="1" applyAlignment="1" applyProtection="1">
      <alignment horizontal="right" vertical="center"/>
      <protection locked="0"/>
    </xf>
    <xf numFmtId="49" fontId="4" fillId="0" borderId="10" xfId="0" applyNumberFormat="1" applyFont="1" applyBorder="1" applyAlignment="1" applyProtection="1">
      <alignment horizontal="center" vertical="center" wrapText="1"/>
      <protection locked="0"/>
    </xf>
    <xf numFmtId="10" fontId="4" fillId="3" borderId="34" xfId="0" applyNumberFormat="1" applyFont="1" applyFill="1" applyBorder="1" applyAlignment="1" applyProtection="1">
      <alignment horizontal="right" vertical="center"/>
      <protection locked="0"/>
    </xf>
    <xf numFmtId="3" fontId="4" fillId="3" borderId="36" xfId="0" applyNumberFormat="1" applyFont="1" applyFill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3" borderId="100" xfId="0" applyFont="1" applyFill="1" applyBorder="1" applyAlignment="1" applyProtection="1">
      <alignment vertical="center" wrapText="1"/>
      <protection locked="0"/>
    </xf>
    <xf numFmtId="3" fontId="4" fillId="3" borderId="10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0" fontId="4" fillId="3" borderId="101" xfId="0" applyFont="1" applyFill="1" applyBorder="1" applyAlignment="1" applyProtection="1">
      <alignment vertical="center" wrapText="1"/>
      <protection locked="0"/>
    </xf>
    <xf numFmtId="3" fontId="4" fillId="3" borderId="101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8" xfId="0" applyFont="1" applyFill="1" applyBorder="1" applyAlignment="1" applyProtection="1">
      <alignment vertical="center" wrapText="1"/>
      <protection locked="0"/>
    </xf>
    <xf numFmtId="0" fontId="4" fillId="3" borderId="99" xfId="0" applyFont="1" applyFill="1" applyBorder="1" applyAlignment="1" applyProtection="1">
      <alignment vertical="center" wrapText="1"/>
      <protection locked="0"/>
    </xf>
    <xf numFmtId="3" fontId="4" fillId="3" borderId="99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8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3" fontId="4" fillId="3" borderId="14" xfId="0" applyNumberFormat="1" applyFont="1" applyFill="1" applyBorder="1" applyAlignment="1" applyProtection="1">
      <alignment horizontal="right" vertical="center"/>
      <protection locked="0"/>
    </xf>
    <xf numFmtId="10" fontId="4" fillId="0" borderId="8" xfId="0" applyNumberFormat="1" applyFont="1" applyBorder="1" applyAlignment="1">
      <alignment horizontal="right" vertical="center"/>
    </xf>
    <xf numFmtId="10" fontId="4" fillId="3" borderId="7" xfId="0" applyNumberFormat="1" applyFont="1" applyFill="1" applyBorder="1" applyAlignment="1" applyProtection="1">
      <alignment horizontal="right" vertical="center"/>
      <protection locked="0"/>
    </xf>
    <xf numFmtId="10" fontId="4" fillId="0" borderId="7" xfId="0" applyNumberFormat="1" applyFont="1" applyBorder="1" applyAlignment="1">
      <alignment horizontal="right" vertical="center"/>
    </xf>
    <xf numFmtId="10" fontId="4" fillId="3" borderId="9" xfId="0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1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42" xfId="0" applyNumberFormat="1" applyFont="1" applyBorder="1" applyAlignment="1">
      <alignment horizontal="right" vertical="center" wrapText="1"/>
    </xf>
    <xf numFmtId="3" fontId="4" fillId="0" borderId="25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3" fontId="4" fillId="0" borderId="43" xfId="0" applyNumberFormat="1" applyFont="1" applyBorder="1" applyAlignment="1">
      <alignment horizontal="right" vertical="center" wrapText="1"/>
    </xf>
    <xf numFmtId="0" fontId="4" fillId="0" borderId="8" xfId="0" applyFont="1" applyBorder="1"/>
    <xf numFmtId="0" fontId="4" fillId="0" borderId="9" xfId="0" applyFont="1" applyBorder="1" applyAlignment="1">
      <alignment vertical="center" wrapText="1"/>
    </xf>
    <xf numFmtId="49" fontId="4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9" xfId="0" applyFont="1" applyBorder="1"/>
    <xf numFmtId="3" fontId="4" fillId="0" borderId="102" xfId="0" applyNumberFormat="1" applyFont="1" applyBorder="1" applyAlignment="1">
      <alignment horizontal="right" vertical="center" wrapText="1"/>
    </xf>
    <xf numFmtId="0" fontId="4" fillId="0" borderId="3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0" borderId="0" xfId="4" applyFont="1"/>
    <xf numFmtId="0" fontId="4" fillId="0" borderId="0" xfId="4" applyFont="1" applyAlignment="1">
      <alignment horizontal="center"/>
    </xf>
    <xf numFmtId="49" fontId="4" fillId="0" borderId="3" xfId="4" applyNumberFormat="1" applyFont="1" applyBorder="1" applyAlignment="1">
      <alignment horizontal="center" vertical="center" wrapText="1"/>
    </xf>
    <xf numFmtId="49" fontId="4" fillId="0" borderId="6" xfId="4" applyNumberFormat="1" applyFont="1" applyBorder="1" applyAlignment="1">
      <alignment horizontal="center" vertical="center" wrapText="1"/>
    </xf>
    <xf numFmtId="49" fontId="4" fillId="0" borderId="4" xfId="4" applyNumberFormat="1" applyFont="1" applyBorder="1" applyAlignment="1">
      <alignment horizontal="center" vertical="center" wrapText="1"/>
    </xf>
    <xf numFmtId="49" fontId="4" fillId="0" borderId="30" xfId="4" applyNumberFormat="1" applyFont="1" applyBorder="1" applyAlignment="1">
      <alignment horizontal="center" vertical="center" wrapText="1"/>
    </xf>
    <xf numFmtId="49" fontId="4" fillId="0" borderId="5" xfId="4" applyNumberFormat="1" applyFont="1" applyBorder="1" applyAlignment="1">
      <alignment horizontal="center" vertical="center" wrapText="1"/>
    </xf>
    <xf numFmtId="0" fontId="4" fillId="0" borderId="13" xfId="4" applyFont="1" applyBorder="1" applyAlignment="1">
      <alignment horizontal="right" vertical="center"/>
    </xf>
    <xf numFmtId="0" fontId="6" fillId="0" borderId="0" xfId="4" applyFont="1" applyAlignment="1">
      <alignment horizontal="center"/>
    </xf>
    <xf numFmtId="49" fontId="4" fillId="0" borderId="0" xfId="4" applyNumberFormat="1" applyFont="1" applyAlignment="1">
      <alignment horizontal="center" wrapText="1"/>
    </xf>
    <xf numFmtId="49" fontId="4" fillId="0" borderId="0" xfId="4" applyNumberFormat="1" applyFont="1" applyAlignment="1">
      <alignment wrapText="1"/>
    </xf>
    <xf numFmtId="0" fontId="4" fillId="2" borderId="0" xfId="4" applyFont="1" applyFill="1" applyAlignment="1">
      <alignment vertical="center"/>
    </xf>
    <xf numFmtId="0" fontId="4" fillId="0" borderId="0" xfId="4" applyFont="1" applyAlignment="1">
      <alignment vertical="center"/>
    </xf>
    <xf numFmtId="49" fontId="4" fillId="0" borderId="0" xfId="4" applyNumberFormat="1" applyFont="1" applyAlignment="1">
      <alignment vertical="center"/>
    </xf>
    <xf numFmtId="49" fontId="4" fillId="2" borderId="0" xfId="4" applyNumberFormat="1" applyFont="1" applyFill="1" applyAlignment="1">
      <alignment vertical="center"/>
    </xf>
    <xf numFmtId="0" fontId="4" fillId="0" borderId="0" xfId="4" applyFont="1" applyAlignment="1">
      <alignment horizontal="left" vertical="center"/>
    </xf>
    <xf numFmtId="0" fontId="4" fillId="3" borderId="7" xfId="0" applyFont="1" applyFill="1" applyBorder="1" applyAlignment="1">
      <alignment vertical="center" wrapText="1"/>
    </xf>
    <xf numFmtId="3" fontId="4" fillId="3" borderId="7" xfId="0" applyNumberFormat="1" applyFont="1" applyFill="1" applyBorder="1" applyAlignment="1">
      <alignment horizontal="right" vertical="center"/>
    </xf>
    <xf numFmtId="3" fontId="4" fillId="0" borderId="7" xfId="0" applyNumberFormat="1" applyFont="1" applyBorder="1" applyAlignment="1" applyProtection="1">
      <alignment horizontal="right" vertical="center" wrapText="1"/>
      <protection locked="0"/>
    </xf>
    <xf numFmtId="3" fontId="4" fillId="0" borderId="9" xfId="0" applyNumberFormat="1" applyFont="1" applyBorder="1" applyAlignment="1" applyProtection="1">
      <alignment horizontal="right" vertical="center" wrapText="1"/>
      <protection locked="0"/>
    </xf>
    <xf numFmtId="3" fontId="4" fillId="0" borderId="8" xfId="0" applyNumberFormat="1" applyFont="1" applyBorder="1" applyAlignment="1" applyProtection="1">
      <alignment horizontal="right" vertical="center" wrapText="1"/>
      <protection locked="0"/>
    </xf>
    <xf numFmtId="3" fontId="4" fillId="0" borderId="36" xfId="0" applyNumberFormat="1" applyFont="1" applyBorder="1" applyAlignment="1" applyProtection="1">
      <alignment horizontal="right" vertical="center" wrapText="1"/>
      <protection locked="0"/>
    </xf>
    <xf numFmtId="3" fontId="4" fillId="0" borderId="103" xfId="0" applyNumberFormat="1" applyFont="1" applyBorder="1" applyAlignment="1">
      <alignment horizontal="right" vertical="center" wrapText="1"/>
    </xf>
    <xf numFmtId="3" fontId="4" fillId="0" borderId="104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36" xfId="0" applyNumberFormat="1" applyFont="1" applyBorder="1" applyAlignment="1">
      <alignment horizontal="right" vertical="center" wrapText="1"/>
    </xf>
    <xf numFmtId="0" fontId="14" fillId="0" borderId="0" xfId="0" applyFont="1"/>
    <xf numFmtId="3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6" xfId="0" applyNumberFormat="1" applyFont="1" applyBorder="1" applyAlignment="1" applyProtection="1">
      <alignment horizontal="right" vertical="center" wrapText="1"/>
      <protection locked="0"/>
    </xf>
    <xf numFmtId="49" fontId="4" fillId="0" borderId="6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0" fontId="4" fillId="0" borderId="8" xfId="0" applyFont="1" applyBorder="1" applyAlignment="1" applyProtection="1">
      <alignment wrapText="1"/>
      <protection locked="0"/>
    </xf>
    <xf numFmtId="0" fontId="4" fillId="0" borderId="7" xfId="0" applyFont="1" applyBorder="1" applyAlignment="1" applyProtection="1">
      <alignment wrapText="1"/>
      <protection locked="0"/>
    </xf>
    <xf numFmtId="9" fontId="4" fillId="3" borderId="36" xfId="0" applyNumberFormat="1" applyFont="1" applyFill="1" applyBorder="1" applyProtection="1">
      <protection locked="0"/>
    </xf>
    <xf numFmtId="0" fontId="4" fillId="0" borderId="10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3" borderId="36" xfId="0" applyFont="1" applyFill="1" applyBorder="1" applyAlignment="1">
      <alignment horizontal="left" vertical="center" wrapText="1"/>
    </xf>
    <xf numFmtId="9" fontId="4" fillId="0" borderId="6" xfId="0" applyNumberFormat="1" applyFont="1" applyBorder="1" applyProtection="1">
      <protection locked="0"/>
    </xf>
    <xf numFmtId="3" fontId="4" fillId="0" borderId="106" xfId="0" applyNumberFormat="1" applyFont="1" applyBorder="1"/>
    <xf numFmtId="49" fontId="4" fillId="0" borderId="36" xfId="0" applyNumberFormat="1" applyFont="1" applyBorder="1" applyAlignment="1">
      <alignment horizontal="left" vertical="center" wrapText="1"/>
    </xf>
    <xf numFmtId="3" fontId="4" fillId="0" borderId="22" xfId="0" applyNumberFormat="1" applyFont="1" applyBorder="1"/>
    <xf numFmtId="3" fontId="4" fillId="0" borderId="8" xfId="0" applyNumberFormat="1" applyFont="1" applyBorder="1"/>
    <xf numFmtId="3" fontId="4" fillId="0" borderId="107" xfId="0" applyNumberFormat="1" applyFont="1" applyBorder="1"/>
    <xf numFmtId="3" fontId="4" fillId="0" borderId="1" xfId="0" applyNumberFormat="1" applyFont="1" applyBorder="1"/>
    <xf numFmtId="3" fontId="4" fillId="0" borderId="7" xfId="0" applyNumberFormat="1" applyFont="1" applyBorder="1"/>
    <xf numFmtId="3" fontId="4" fillId="0" borderId="9" xfId="0" applyNumberFormat="1" applyFont="1" applyBorder="1"/>
    <xf numFmtId="3" fontId="4" fillId="0" borderId="97" xfId="0" applyNumberFormat="1" applyFont="1" applyBorder="1"/>
    <xf numFmtId="3" fontId="4" fillId="0" borderId="108" xfId="0" applyNumberFormat="1" applyFont="1" applyBorder="1"/>
    <xf numFmtId="49" fontId="4" fillId="0" borderId="7" xfId="0" applyNumberFormat="1" applyFont="1" applyBorder="1" applyAlignment="1">
      <alignment wrapText="1"/>
    </xf>
    <xf numFmtId="49" fontId="4" fillId="0" borderId="9" xfId="0" applyNumberFormat="1" applyFont="1" applyBorder="1" applyAlignment="1">
      <alignment wrapText="1"/>
    </xf>
    <xf numFmtId="49" fontId="4" fillId="0" borderId="8" xfId="0" applyNumberFormat="1" applyFont="1" applyBorder="1" applyAlignment="1">
      <alignment wrapText="1"/>
    </xf>
    <xf numFmtId="49" fontId="4" fillId="0" borderId="97" xfId="0" applyNumberFormat="1" applyFont="1" applyBorder="1" applyAlignment="1">
      <alignment wrapText="1"/>
    </xf>
    <xf numFmtId="9" fontId="4" fillId="0" borderId="107" xfId="0" applyNumberFormat="1" applyFont="1" applyBorder="1"/>
    <xf numFmtId="9" fontId="4" fillId="0" borderId="106" xfId="0" applyNumberFormat="1" applyFont="1" applyBorder="1"/>
    <xf numFmtId="9" fontId="4" fillId="0" borderId="22" xfId="0" applyNumberFormat="1" applyFont="1" applyBorder="1"/>
    <xf numFmtId="9" fontId="4" fillId="0" borderId="109" xfId="0" applyNumberFormat="1" applyFont="1" applyBorder="1"/>
    <xf numFmtId="9" fontId="4" fillId="0" borderId="110" xfId="0" applyNumberFormat="1" applyFont="1" applyBorder="1"/>
    <xf numFmtId="9" fontId="4" fillId="0" borderId="108" xfId="0" applyNumberFormat="1" applyFont="1" applyBorder="1"/>
    <xf numFmtId="0" fontId="4" fillId="0" borderId="34" xfId="0" applyFont="1" applyBorder="1" applyAlignment="1">
      <alignment horizontal="center" vertical="center"/>
    </xf>
    <xf numFmtId="3" fontId="4" fillId="0" borderId="34" xfId="0" applyNumberFormat="1" applyFont="1" applyBorder="1" applyAlignment="1">
      <alignment horizontal="right" vertical="center" wrapText="1"/>
    </xf>
    <xf numFmtId="0" fontId="0" fillId="0" borderId="111" xfId="0" applyBorder="1"/>
    <xf numFmtId="3" fontId="4" fillId="0" borderId="15" xfId="0" applyNumberFormat="1" applyFont="1" applyBorder="1" applyAlignment="1">
      <alignment horizontal="right" vertical="center" wrapText="1"/>
    </xf>
    <xf numFmtId="3" fontId="4" fillId="3" borderId="104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112" xfId="0" applyNumberFormat="1" applyFont="1" applyFill="1" applyBorder="1" applyAlignment="1" applyProtection="1">
      <alignment horizontal="right" vertical="center" wrapText="1"/>
      <protection locked="0"/>
    </xf>
    <xf numFmtId="3" fontId="4" fillId="3" borderId="10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 wrapText="1"/>
    </xf>
    <xf numFmtId="3" fontId="4" fillId="0" borderId="113" xfId="0" applyNumberFormat="1" applyFont="1" applyBorder="1" applyAlignment="1">
      <alignment horizontal="right" vertical="center" wrapText="1"/>
    </xf>
    <xf numFmtId="164" fontId="4" fillId="2" borderId="0" xfId="20" applyFont="1" applyFill="1" applyAlignment="1">
      <alignment horizontal="left" vertical="center"/>
    </xf>
    <xf numFmtId="0" fontId="4" fillId="2" borderId="114" xfId="0" applyFont="1" applyFill="1" applyBorder="1" applyAlignment="1">
      <alignment horizontal="center"/>
    </xf>
    <xf numFmtId="0" fontId="4" fillId="2" borderId="97" xfId="0" applyFont="1" applyFill="1" applyBorder="1"/>
    <xf numFmtId="0" fontId="4" fillId="2" borderId="97" xfId="0" applyFont="1" applyFill="1" applyBorder="1" applyAlignment="1">
      <alignment horizontal="center"/>
    </xf>
    <xf numFmtId="164" fontId="4" fillId="2" borderId="75" xfId="20" applyFont="1" applyFill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right" vertical="center"/>
    </xf>
    <xf numFmtId="3" fontId="4" fillId="3" borderId="7" xfId="0" applyNumberFormat="1" applyFont="1" applyFill="1" applyBorder="1" applyAlignment="1">
      <alignment horizontal="right" vertical="center" wrapText="1"/>
    </xf>
    <xf numFmtId="49" fontId="4" fillId="0" borderId="100" xfId="0" applyNumberFormat="1" applyFont="1" applyBorder="1" applyAlignment="1">
      <alignment horizontal="center" vertical="center"/>
    </xf>
    <xf numFmtId="4" fontId="4" fillId="3" borderId="34" xfId="0" applyNumberFormat="1" applyFont="1" applyFill="1" applyBorder="1" applyAlignment="1" applyProtection="1">
      <alignment horizontal="right" vertical="center"/>
      <protection locked="0"/>
    </xf>
    <xf numFmtId="3" fontId="4" fillId="3" borderId="6" xfId="0" applyNumberFormat="1" applyFont="1" applyFill="1" applyBorder="1" applyAlignment="1" applyProtection="1">
      <alignment horizontal="right" vertical="center"/>
      <protection locked="0"/>
    </xf>
    <xf numFmtId="3" fontId="4" fillId="0" borderId="12" xfId="0" applyNumberFormat="1" applyFont="1" applyBorder="1" applyAlignment="1">
      <alignment vertical="center"/>
    </xf>
    <xf numFmtId="9" fontId="4" fillId="0" borderId="115" xfId="0" applyNumberFormat="1" applyFont="1" applyBorder="1"/>
    <xf numFmtId="0" fontId="6" fillId="3" borderId="9" xfId="0" applyFont="1" applyFill="1" applyBorder="1" applyAlignment="1" applyProtection="1">
      <alignment wrapText="1"/>
      <protection locked="0"/>
    </xf>
    <xf numFmtId="9" fontId="4" fillId="0" borderId="6" xfId="0" applyNumberFormat="1" applyFont="1" applyBorder="1" applyAlignment="1">
      <alignment horizontal="right" vertical="center" wrapText="1"/>
    </xf>
    <xf numFmtId="9" fontId="4" fillId="0" borderId="8" xfId="0" applyNumberFormat="1" applyFont="1" applyBorder="1" applyAlignment="1">
      <alignment horizontal="right" vertical="center" wrapText="1"/>
    </xf>
    <xf numFmtId="9" fontId="4" fillId="0" borderId="7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3" fontId="4" fillId="0" borderId="116" xfId="21" applyNumberFormat="1" applyFont="1" applyBorder="1" applyAlignment="1" applyProtection="1">
      <alignment vertical="center"/>
      <protection locked="0"/>
    </xf>
    <xf numFmtId="3" fontId="4" fillId="0" borderId="117" xfId="21" applyNumberFormat="1" applyFont="1" applyBorder="1" applyAlignment="1" applyProtection="1">
      <alignment vertical="center"/>
      <protection locked="0"/>
    </xf>
    <xf numFmtId="3" fontId="4" fillId="2" borderId="118" xfId="0" applyNumberFormat="1" applyFont="1" applyFill="1" applyBorder="1" applyAlignment="1">
      <alignment vertical="center"/>
    </xf>
    <xf numFmtId="166" fontId="4" fillId="0" borderId="33" xfId="21" applyNumberFormat="1" applyFont="1" applyBorder="1" applyAlignment="1" applyProtection="1">
      <alignment vertical="center"/>
      <protection locked="0"/>
    </xf>
    <xf numFmtId="166" fontId="4" fillId="0" borderId="102" xfId="21" applyNumberFormat="1" applyFont="1" applyBorder="1" applyAlignment="1" applyProtection="1">
      <alignment vertical="center"/>
      <protection locked="0"/>
    </xf>
    <xf numFmtId="166" fontId="4" fillId="2" borderId="20" xfId="0" applyNumberFormat="1" applyFont="1" applyFill="1" applyBorder="1" applyAlignment="1">
      <alignment vertical="center"/>
    </xf>
    <xf numFmtId="49" fontId="4" fillId="0" borderId="40" xfId="0" applyNumberFormat="1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right" vertical="center"/>
    </xf>
    <xf numFmtId="3" fontId="4" fillId="2" borderId="0" xfId="0" applyNumberFormat="1" applyFont="1" applyFill="1" applyAlignment="1">
      <alignment vertical="center"/>
    </xf>
    <xf numFmtId="3" fontId="17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0" fillId="0" borderId="111" xfId="0" applyNumberFormat="1" applyBorder="1"/>
    <xf numFmtId="3" fontId="4" fillId="0" borderId="0" xfId="0" applyNumberFormat="1" applyFont="1" applyAlignment="1">
      <alignment vertical="center" wrapText="1"/>
    </xf>
    <xf numFmtId="3" fontId="4" fillId="0" borderId="0" xfId="0" applyNumberFormat="1" applyFont="1"/>
    <xf numFmtId="9" fontId="4" fillId="0" borderId="0" xfId="0" applyNumberFormat="1" applyFont="1"/>
    <xf numFmtId="3" fontId="4" fillId="0" borderId="0" xfId="4" applyNumberFormat="1" applyFont="1"/>
    <xf numFmtId="165" fontId="7" fillId="0" borderId="0" xfId="21" applyFont="1"/>
    <xf numFmtId="3" fontId="4" fillId="3" borderId="15" xfId="0" applyNumberFormat="1" applyFont="1" applyFill="1" applyBorder="1" applyAlignment="1" applyProtection="1">
      <alignment horizontal="right" vertical="center"/>
      <protection locked="0"/>
    </xf>
    <xf numFmtId="3" fontId="4" fillId="3" borderId="7" xfId="7" applyNumberFormat="1" applyFont="1" applyFill="1" applyBorder="1" applyAlignment="1" applyProtection="1">
      <alignment horizontal="right" vertical="center" wrapText="1"/>
      <protection locked="0"/>
    </xf>
    <xf numFmtId="3" fontId="4" fillId="3" borderId="9" xfId="7" applyNumberFormat="1" applyFont="1" applyFill="1" applyBorder="1" applyAlignment="1" applyProtection="1">
      <alignment horizontal="right" vertical="center" wrapText="1"/>
      <protection locked="0"/>
    </xf>
    <xf numFmtId="3" fontId="4" fillId="3" borderId="6" xfId="7" applyNumberFormat="1" applyFont="1" applyFill="1" applyBorder="1" applyAlignment="1" applyProtection="1">
      <alignment horizontal="right" vertical="center" wrapText="1"/>
      <protection locked="0"/>
    </xf>
    <xf numFmtId="16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0" fontId="13" fillId="2" borderId="0" xfId="15" applyFont="1" applyFill="1" applyAlignment="1">
      <alignment vertical="center"/>
    </xf>
    <xf numFmtId="0" fontId="13" fillId="2" borderId="0" xfId="15" applyFont="1" applyFill="1" applyAlignment="1">
      <alignment horizontal="center" vertical="center"/>
    </xf>
    <xf numFmtId="164" fontId="13" fillId="2" borderId="0" xfId="20" applyFont="1" applyFill="1" applyAlignment="1">
      <alignment horizontal="left" vertical="center"/>
    </xf>
    <xf numFmtId="0" fontId="13" fillId="2" borderId="0" xfId="15" applyFont="1" applyFill="1" applyAlignment="1">
      <alignment horizontal="right" vertical="center"/>
    </xf>
    <xf numFmtId="0" fontId="13" fillId="2" borderId="18" xfId="15" applyFont="1" applyFill="1" applyBorder="1" applyAlignment="1">
      <alignment horizontal="center" vertical="center" wrapText="1"/>
    </xf>
    <xf numFmtId="0" fontId="13" fillId="2" borderId="26" xfId="15" applyFont="1" applyFill="1" applyBorder="1" applyAlignment="1">
      <alignment horizontal="left" vertical="center" wrapText="1"/>
    </xf>
    <xf numFmtId="0" fontId="13" fillId="2" borderId="27" xfId="15" applyFont="1" applyFill="1" applyBorder="1" applyAlignment="1">
      <alignment horizontal="center" vertical="center"/>
    </xf>
    <xf numFmtId="164" fontId="13" fillId="2" borderId="8" xfId="20" applyFont="1" applyFill="1" applyBorder="1" applyAlignment="1">
      <alignment horizontal="left" vertical="center" wrapText="1"/>
    </xf>
    <xf numFmtId="0" fontId="13" fillId="2" borderId="10" xfId="15" applyFont="1" applyFill="1" applyBorder="1" applyAlignment="1">
      <alignment horizontal="center" vertical="center"/>
    </xf>
    <xf numFmtId="164" fontId="13" fillId="2" borderId="7" xfId="20" applyFont="1" applyFill="1" applyBorder="1" applyAlignment="1">
      <alignment horizontal="left" vertical="center" wrapText="1"/>
    </xf>
    <xf numFmtId="0" fontId="13" fillId="2" borderId="11" xfId="15" applyFont="1" applyFill="1" applyBorder="1" applyAlignment="1">
      <alignment horizontal="center" vertical="center"/>
    </xf>
    <xf numFmtId="164" fontId="13" fillId="2" borderId="9" xfId="20" applyFont="1" applyFill="1" applyBorder="1" applyAlignment="1">
      <alignment horizontal="left" vertical="center" wrapText="1"/>
    </xf>
    <xf numFmtId="0" fontId="13" fillId="2" borderId="7" xfId="15" applyFont="1" applyFill="1" applyBorder="1" applyAlignment="1">
      <alignment horizontal="left" vertical="center" wrapText="1"/>
    </xf>
    <xf numFmtId="0" fontId="22" fillId="2" borderId="0" xfId="15" applyFont="1" applyFill="1" applyAlignment="1">
      <alignment vertical="center"/>
    </xf>
    <xf numFmtId="1" fontId="13" fillId="2" borderId="119" xfId="15" applyNumberFormat="1" applyFont="1" applyFill="1" applyBorder="1" applyAlignment="1">
      <alignment horizontal="center" vertical="center" wrapText="1"/>
    </xf>
    <xf numFmtId="164" fontId="13" fillId="2" borderId="120" xfId="20" applyFont="1" applyFill="1" applyBorder="1" applyAlignment="1">
      <alignment horizontal="center" vertical="center"/>
    </xf>
    <xf numFmtId="0" fontId="13" fillId="2" borderId="24" xfId="15" applyFont="1" applyFill="1" applyBorder="1" applyAlignment="1">
      <alignment horizontal="center" vertical="center"/>
    </xf>
    <xf numFmtId="0" fontId="13" fillId="2" borderId="14" xfId="15" applyFont="1" applyFill="1" applyBorder="1" applyAlignment="1">
      <alignment vertical="center"/>
    </xf>
    <xf numFmtId="0" fontId="24" fillId="2" borderId="26" xfId="0" applyFont="1" applyFill="1" applyBorder="1" applyAlignment="1">
      <alignment vertical="center"/>
    </xf>
    <xf numFmtId="0" fontId="24" fillId="2" borderId="7" xfId="0" applyFont="1" applyFill="1" applyBorder="1" applyAlignment="1">
      <alignment vertical="center"/>
    </xf>
    <xf numFmtId="10" fontId="4" fillId="3" borderId="121" xfId="0" applyNumberFormat="1" applyFont="1" applyFill="1" applyBorder="1" applyAlignment="1" applyProtection="1">
      <alignment vertical="center"/>
      <protection locked="0"/>
    </xf>
    <xf numFmtId="10" fontId="4" fillId="0" borderId="109" xfId="0" applyNumberFormat="1" applyFont="1" applyBorder="1" applyAlignment="1">
      <alignment vertical="center"/>
    </xf>
    <xf numFmtId="10" fontId="4" fillId="2" borderId="122" xfId="0" applyNumberFormat="1" applyFont="1" applyFill="1" applyBorder="1" applyAlignment="1">
      <alignment horizontal="right" vertical="center"/>
    </xf>
    <xf numFmtId="10" fontId="4" fillId="3" borderId="26" xfId="0" applyNumberFormat="1" applyFont="1" applyFill="1" applyBorder="1" applyAlignment="1" applyProtection="1">
      <alignment vertical="center"/>
      <protection locked="0"/>
    </xf>
    <xf numFmtId="10" fontId="4" fillId="0" borderId="7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10" fontId="4" fillId="2" borderId="14" xfId="0" applyNumberFormat="1" applyFont="1" applyFill="1" applyBorder="1" applyAlignment="1">
      <alignment horizontal="right" vertical="center"/>
    </xf>
    <xf numFmtId="0" fontId="4" fillId="2" borderId="0" xfId="10" applyFont="1" applyFill="1" applyAlignment="1">
      <alignment horizontal="left" vertical="center"/>
    </xf>
    <xf numFmtId="0" fontId="4" fillId="2" borderId="0" xfId="10" applyFont="1" applyFill="1" applyAlignment="1">
      <alignment vertical="center"/>
    </xf>
    <xf numFmtId="0" fontId="4" fillId="2" borderId="0" xfId="10" applyFont="1" applyFill="1" applyAlignment="1">
      <alignment horizontal="center" vertical="center"/>
    </xf>
    <xf numFmtId="0" fontId="4" fillId="2" borderId="0" xfId="10" applyFont="1" applyFill="1" applyAlignment="1">
      <alignment horizontal="right" vertical="center"/>
    </xf>
    <xf numFmtId="0" fontId="4" fillId="2" borderId="48" xfId="10" applyFont="1" applyFill="1" applyBorder="1" applyAlignment="1">
      <alignment horizontal="center" vertical="center" wrapText="1"/>
    </xf>
    <xf numFmtId="3" fontId="4" fillId="2" borderId="0" xfId="10" applyNumberFormat="1" applyFont="1" applyFill="1" applyAlignment="1">
      <alignment vertical="center"/>
    </xf>
    <xf numFmtId="0" fontId="4" fillId="0" borderId="0" xfId="10" applyFont="1" applyAlignment="1">
      <alignment vertical="center"/>
    </xf>
    <xf numFmtId="0" fontId="25" fillId="0" borderId="0" xfId="10" applyFont="1" applyAlignment="1">
      <alignment horizontal="center"/>
    </xf>
    <xf numFmtId="3" fontId="26" fillId="2" borderId="0" xfId="10" applyNumberFormat="1" applyFont="1" applyFill="1"/>
    <xf numFmtId="0" fontId="4" fillId="0" borderId="5" xfId="14" applyFont="1" applyBorder="1"/>
    <xf numFmtId="0" fontId="16" fillId="0" borderId="0" xfId="10"/>
    <xf numFmtId="0" fontId="6" fillId="0" borderId="0" xfId="10" applyFont="1"/>
    <xf numFmtId="49" fontId="4" fillId="2" borderId="10" xfId="10" applyNumberFormat="1" applyFont="1" applyFill="1" applyBorder="1" applyAlignment="1">
      <alignment horizontal="center" vertical="center" wrapText="1"/>
    </xf>
    <xf numFmtId="0" fontId="4" fillId="2" borderId="100" xfId="14" applyFont="1" applyFill="1" applyBorder="1"/>
    <xf numFmtId="0" fontId="4" fillId="2" borderId="7" xfId="14" applyFont="1" applyFill="1" applyBorder="1" applyAlignment="1">
      <alignment horizontal="center"/>
    </xf>
    <xf numFmtId="3" fontId="4" fillId="2" borderId="7" xfId="14" applyNumberFormat="1" applyFont="1" applyFill="1" applyBorder="1" applyAlignment="1">
      <alignment horizontal="right" vertical="center"/>
    </xf>
    <xf numFmtId="3" fontId="4" fillId="2" borderId="25" xfId="14" applyNumberFormat="1" applyFont="1" applyFill="1" applyBorder="1" applyAlignment="1">
      <alignment horizontal="right" vertical="center"/>
    </xf>
    <xf numFmtId="0" fontId="4" fillId="2" borderId="100" xfId="14" applyFont="1" applyFill="1" applyBorder="1" applyAlignment="1">
      <alignment horizontal="center"/>
    </xf>
    <xf numFmtId="3" fontId="4" fillId="3" borderId="7" xfId="14" applyNumberFormat="1" applyFont="1" applyFill="1" applyBorder="1" applyAlignment="1">
      <alignment horizontal="right" vertical="center"/>
    </xf>
    <xf numFmtId="49" fontId="4" fillId="2" borderId="11" xfId="10" applyNumberFormat="1" applyFont="1" applyFill="1" applyBorder="1" applyAlignment="1">
      <alignment horizontal="center" vertical="center" wrapText="1"/>
    </xf>
    <xf numFmtId="0" fontId="4" fillId="2" borderId="101" xfId="14" applyFont="1" applyFill="1" applyBorder="1"/>
    <xf numFmtId="0" fontId="4" fillId="2" borderId="9" xfId="14" applyFont="1" applyFill="1" applyBorder="1" applyAlignment="1">
      <alignment horizontal="center"/>
    </xf>
    <xf numFmtId="3" fontId="4" fillId="2" borderId="43" xfId="14" applyNumberFormat="1" applyFont="1" applyFill="1" applyBorder="1" applyAlignment="1">
      <alignment horizontal="right" vertical="center"/>
    </xf>
    <xf numFmtId="0" fontId="4" fillId="2" borderId="100" xfId="10" applyFont="1" applyFill="1" applyBorder="1"/>
    <xf numFmtId="3" fontId="4" fillId="3" borderId="36" xfId="14" applyNumberFormat="1" applyFont="1" applyFill="1" applyBorder="1" applyAlignment="1">
      <alignment horizontal="right" vertical="center"/>
    </xf>
    <xf numFmtId="0" fontId="4" fillId="0" borderId="99" xfId="14" applyFont="1" applyBorder="1"/>
    <xf numFmtId="0" fontId="4" fillId="0" borderId="8" xfId="14" applyFont="1" applyBorder="1" applyAlignment="1">
      <alignment horizontal="center"/>
    </xf>
    <xf numFmtId="0" fontId="4" fillId="0" borderId="100" xfId="14" applyFont="1" applyBorder="1"/>
    <xf numFmtId="0" fontId="4" fillId="0" borderId="7" xfId="14" applyFont="1" applyBorder="1" applyAlignment="1">
      <alignment horizontal="center"/>
    </xf>
    <xf numFmtId="0" fontId="4" fillId="0" borderId="100" xfId="14" applyFont="1" applyBorder="1" applyAlignment="1">
      <alignment horizontal="center"/>
    </xf>
    <xf numFmtId="0" fontId="4" fillId="0" borderId="100" xfId="14" applyFont="1" applyBorder="1" applyAlignment="1">
      <alignment horizontal="left"/>
    </xf>
    <xf numFmtId="3" fontId="4" fillId="0" borderId="7" xfId="14" applyNumberFormat="1" applyFont="1" applyBorder="1" applyAlignment="1">
      <alignment horizontal="right" vertical="center"/>
    </xf>
    <xf numFmtId="3" fontId="4" fillId="3" borderId="9" xfId="14" applyNumberFormat="1" applyFont="1" applyFill="1" applyBorder="1" applyAlignment="1">
      <alignment horizontal="right" vertical="center"/>
    </xf>
    <xf numFmtId="0" fontId="4" fillId="0" borderId="6" xfId="14" applyFont="1" applyBorder="1" applyAlignment="1">
      <alignment horizontal="center"/>
    </xf>
    <xf numFmtId="0" fontId="4" fillId="0" borderId="124" xfId="14" applyFont="1" applyBorder="1"/>
    <xf numFmtId="0" fontId="4" fillId="0" borderId="26" xfId="14" applyFont="1" applyBorder="1" applyAlignment="1">
      <alignment horizontal="center"/>
    </xf>
    <xf numFmtId="3" fontId="4" fillId="0" borderId="33" xfId="14" applyNumberFormat="1" applyFont="1" applyBorder="1"/>
    <xf numFmtId="0" fontId="4" fillId="0" borderId="101" xfId="14" applyFont="1" applyBorder="1" applyAlignment="1">
      <alignment horizontal="left"/>
    </xf>
    <xf numFmtId="0" fontId="4" fillId="0" borderId="9" xfId="14" applyFont="1" applyBorder="1" applyAlignment="1">
      <alignment horizontal="center"/>
    </xf>
    <xf numFmtId="3" fontId="4" fillId="0" borderId="9" xfId="14" applyNumberFormat="1" applyFont="1" applyBorder="1" applyAlignment="1">
      <alignment horizontal="right" vertical="center"/>
    </xf>
    <xf numFmtId="0" fontId="4" fillId="0" borderId="26" xfId="14" applyFont="1" applyBorder="1"/>
    <xf numFmtId="3" fontId="4" fillId="0" borderId="26" xfId="14" applyNumberFormat="1" applyFont="1" applyBorder="1" applyAlignment="1">
      <alignment horizontal="right" vertical="center"/>
    </xf>
    <xf numFmtId="3" fontId="4" fillId="0" borderId="33" xfId="14" applyNumberFormat="1" applyFont="1" applyBorder="1" applyAlignment="1">
      <alignment horizontal="right" vertical="center"/>
    </xf>
    <xf numFmtId="3" fontId="4" fillId="0" borderId="42" xfId="14" applyNumberFormat="1" applyFont="1" applyBorder="1"/>
    <xf numFmtId="0" fontId="4" fillId="0" borderId="7" xfId="14" applyFont="1" applyBorder="1"/>
    <xf numFmtId="0" fontId="4" fillId="0" borderId="125" xfId="14" applyFont="1" applyBorder="1"/>
    <xf numFmtId="0" fontId="4" fillId="0" borderId="36" xfId="14" applyFont="1" applyBorder="1" applyAlignment="1">
      <alignment horizontal="center"/>
    </xf>
    <xf numFmtId="3" fontId="4" fillId="0" borderId="102" xfId="14" applyNumberFormat="1" applyFont="1" applyBorder="1" applyAlignment="1">
      <alignment horizontal="right" vertical="center"/>
    </xf>
    <xf numFmtId="3" fontId="4" fillId="0" borderId="119" xfId="14" applyNumberFormat="1" applyFont="1" applyBorder="1" applyAlignment="1">
      <alignment horizontal="right" vertical="center"/>
    </xf>
    <xf numFmtId="3" fontId="4" fillId="0" borderId="36" xfId="14" applyNumberFormat="1" applyFont="1" applyBorder="1" applyAlignment="1">
      <alignment horizontal="right" vertical="center"/>
    </xf>
    <xf numFmtId="0" fontId="4" fillId="0" borderId="26" xfId="14" applyFont="1" applyBorder="1" applyAlignment="1">
      <alignment horizontal="left"/>
    </xf>
    <xf numFmtId="0" fontId="4" fillId="0" borderId="7" xfId="14" applyFont="1" applyBorder="1" applyAlignment="1">
      <alignment horizontal="left" indent="4"/>
    </xf>
    <xf numFmtId="0" fontId="4" fillId="0" borderId="7" xfId="14" applyFont="1" applyBorder="1" applyAlignment="1">
      <alignment horizontal="left"/>
    </xf>
    <xf numFmtId="3" fontId="25" fillId="0" borderId="0" xfId="10" applyNumberFormat="1" applyFont="1" applyAlignment="1">
      <alignment horizontal="center"/>
    </xf>
    <xf numFmtId="0" fontId="4" fillId="0" borderId="17" xfId="14" applyFont="1" applyBorder="1" applyAlignment="1">
      <alignment horizontal="center"/>
    </xf>
    <xf numFmtId="3" fontId="25" fillId="3" borderId="0" xfId="14" applyNumberFormat="1" applyFont="1" applyFill="1" applyAlignment="1">
      <alignment horizontal="right" vertical="center"/>
    </xf>
    <xf numFmtId="0" fontId="4" fillId="2" borderId="46" xfId="0" applyFont="1" applyFill="1" applyBorder="1" applyAlignment="1">
      <alignment horizontal="center" vertical="center"/>
    </xf>
    <xf numFmtId="0" fontId="11" fillId="0" borderId="126" xfId="0" applyFont="1" applyBorder="1" applyAlignment="1">
      <alignment horizontal="center"/>
    </xf>
    <xf numFmtId="0" fontId="11" fillId="0" borderId="127" xfId="0" applyFont="1" applyBorder="1" applyAlignment="1">
      <alignment horizontal="center"/>
    </xf>
    <xf numFmtId="0" fontId="11" fillId="0" borderId="128" xfId="0" applyFont="1" applyBorder="1" applyAlignment="1">
      <alignment horizontal="center"/>
    </xf>
    <xf numFmtId="167" fontId="0" fillId="0" borderId="0" xfId="0" applyNumberFormat="1"/>
    <xf numFmtId="10" fontId="4" fillId="3" borderId="7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7" xfId="0" applyNumberFormat="1" applyFont="1" applyBorder="1" applyAlignment="1">
      <alignment horizontal="right" vertical="center" wrapText="1"/>
    </xf>
    <xf numFmtId="10" fontId="4" fillId="3" borderId="9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6" xfId="0" applyNumberFormat="1" applyFont="1" applyBorder="1" applyAlignment="1">
      <alignment horizontal="right" vertical="center" wrapText="1"/>
    </xf>
    <xf numFmtId="10" fontId="4" fillId="3" borderId="8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8" xfId="0" applyNumberFormat="1" applyFont="1" applyBorder="1" applyAlignment="1">
      <alignment horizontal="right" vertical="center" wrapText="1"/>
    </xf>
    <xf numFmtId="10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0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31" xfId="0" applyFont="1" applyBorder="1" applyAlignment="1">
      <alignment horizontal="center" vertical="center" wrapText="1"/>
    </xf>
    <xf numFmtId="0" fontId="4" fillId="0" borderId="129" xfId="0" applyFont="1" applyBorder="1" applyAlignment="1">
      <alignment horizontal="center" vertical="center" wrapText="1"/>
    </xf>
    <xf numFmtId="10" fontId="4" fillId="0" borderId="110" xfId="0" applyNumberFormat="1" applyFont="1" applyBorder="1" applyAlignment="1">
      <alignment vertical="center"/>
    </xf>
    <xf numFmtId="10" fontId="4" fillId="6" borderId="7" xfId="0" applyNumberFormat="1" applyFont="1" applyFill="1" applyBorder="1" applyAlignment="1">
      <alignment horizontal="right" vertical="center"/>
    </xf>
    <xf numFmtId="10" fontId="4" fillId="6" borderId="109" xfId="0" applyNumberFormat="1" applyFont="1" applyFill="1" applyBorder="1" applyAlignment="1">
      <alignment horizontal="right" vertical="center"/>
    </xf>
    <xf numFmtId="3" fontId="33" fillId="3" borderId="33" xfId="20" applyNumberFormat="1" applyFont="1" applyFill="1" applyBorder="1" applyAlignment="1">
      <alignment horizontal="right" vertical="center"/>
    </xf>
    <xf numFmtId="3" fontId="33" fillId="3" borderId="42" xfId="15" applyNumberFormat="1" applyFont="1" applyFill="1" applyBorder="1" applyAlignment="1">
      <alignment horizontal="right" vertical="center"/>
    </xf>
    <xf numFmtId="3" fontId="33" fillId="3" borderId="25" xfId="15" applyNumberFormat="1" applyFont="1" applyFill="1" applyBorder="1" applyAlignment="1">
      <alignment horizontal="right" vertical="center"/>
    </xf>
    <xf numFmtId="3" fontId="33" fillId="2" borderId="25" xfId="15" applyNumberFormat="1" applyFont="1" applyFill="1" applyBorder="1" applyAlignment="1">
      <alignment horizontal="right" vertical="center"/>
    </xf>
    <xf numFmtId="3" fontId="33" fillId="3" borderId="43" xfId="15" applyNumberFormat="1" applyFont="1" applyFill="1" applyBorder="1" applyAlignment="1">
      <alignment horizontal="right" vertical="center"/>
    </xf>
    <xf numFmtId="3" fontId="33" fillId="2" borderId="43" xfId="15" applyNumberFormat="1" applyFont="1" applyFill="1" applyBorder="1" applyAlignment="1">
      <alignment horizontal="right" vertical="center"/>
    </xf>
    <xf numFmtId="3" fontId="33" fillId="2" borderId="15" xfId="15" applyNumberFormat="1" applyFont="1" applyFill="1" applyBorder="1" applyAlignment="1">
      <alignment horizontal="right" vertical="center"/>
    </xf>
    <xf numFmtId="0" fontId="4" fillId="0" borderId="27" xfId="0" applyFont="1" applyBorder="1" applyAlignment="1">
      <alignment horizontal="center" vertical="center"/>
    </xf>
    <xf numFmtId="164" fontId="4" fillId="0" borderId="8" xfId="20" applyFont="1" applyBorder="1" applyAlignment="1">
      <alignment horizontal="left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0" borderId="33" xfId="0" applyNumberFormat="1" applyFont="1" applyBorder="1" applyAlignment="1">
      <alignment horizontal="right"/>
    </xf>
    <xf numFmtId="3" fontId="4" fillId="0" borderId="25" xfId="0" applyNumberFormat="1" applyFont="1" applyBorder="1" applyAlignment="1">
      <alignment horizontal="right"/>
    </xf>
    <xf numFmtId="3" fontId="4" fillId="2" borderId="108" xfId="0" applyNumberFormat="1" applyFont="1" applyFill="1" applyBorder="1" applyAlignment="1">
      <alignment horizontal="right"/>
    </xf>
    <xf numFmtId="16" fontId="4" fillId="2" borderId="46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3" fontId="4" fillId="0" borderId="0" xfId="0" applyNumberFormat="1" applyFont="1" applyProtection="1">
      <protection locked="0"/>
    </xf>
    <xf numFmtId="0" fontId="4" fillId="0" borderId="0" xfId="0" applyFont="1" applyAlignment="1">
      <alignment horizontal="right"/>
    </xf>
    <xf numFmtId="3" fontId="4" fillId="3" borderId="7" xfId="0" applyNumberFormat="1" applyFont="1" applyFill="1" applyBorder="1" applyProtection="1">
      <protection locked="0"/>
    </xf>
    <xf numFmtId="3" fontId="4" fillId="3" borderId="9" xfId="0" applyNumberFormat="1" applyFont="1" applyFill="1" applyBorder="1" applyProtection="1">
      <protection locked="0"/>
    </xf>
    <xf numFmtId="3" fontId="4" fillId="3" borderId="36" xfId="0" applyNumberFormat="1" applyFont="1" applyFill="1" applyBorder="1" applyProtection="1">
      <protection locked="0"/>
    </xf>
    <xf numFmtId="3" fontId="4" fillId="3" borderId="8" xfId="0" applyNumberFormat="1" applyFont="1" applyFill="1" applyBorder="1" applyProtection="1">
      <protection locked="0"/>
    </xf>
    <xf numFmtId="9" fontId="4" fillId="3" borderId="7" xfId="0" applyNumberFormat="1" applyFont="1" applyFill="1" applyBorder="1" applyAlignment="1" applyProtection="1">
      <alignment horizontal="right"/>
      <protection locked="0"/>
    </xf>
    <xf numFmtId="9" fontId="4" fillId="3" borderId="8" xfId="0" applyNumberFormat="1" applyFont="1" applyFill="1" applyBorder="1" applyAlignment="1" applyProtection="1">
      <alignment horizontal="right"/>
      <protection locked="0"/>
    </xf>
    <xf numFmtId="172" fontId="4" fillId="0" borderId="0" xfId="0" applyNumberFormat="1" applyFont="1" applyAlignment="1">
      <alignment vertical="center"/>
    </xf>
    <xf numFmtId="10" fontId="4" fillId="3" borderId="36" xfId="0" applyNumberFormat="1" applyFont="1" applyFill="1" applyBorder="1" applyAlignment="1" applyProtection="1">
      <alignment horizontal="right" vertical="center" wrapText="1"/>
      <protection locked="0"/>
    </xf>
    <xf numFmtId="10" fontId="4" fillId="0" borderId="6" xfId="0" applyNumberFormat="1" applyFont="1" applyBorder="1" applyProtection="1">
      <protection locked="0"/>
    </xf>
    <xf numFmtId="10" fontId="4" fillId="3" borderId="7" xfId="0" applyNumberFormat="1" applyFont="1" applyFill="1" applyBorder="1" applyProtection="1">
      <protection locked="0"/>
    </xf>
    <xf numFmtId="10" fontId="4" fillId="3" borderId="9" xfId="0" applyNumberFormat="1" applyFont="1" applyFill="1" applyBorder="1" applyProtection="1">
      <protection locked="0"/>
    </xf>
    <xf numFmtId="10" fontId="4" fillId="3" borderId="36" xfId="0" applyNumberFormat="1" applyFont="1" applyFill="1" applyBorder="1" applyProtection="1">
      <protection locked="0"/>
    </xf>
    <xf numFmtId="10" fontId="4" fillId="0" borderId="6" xfId="0" applyNumberFormat="1" applyFont="1" applyBorder="1"/>
    <xf numFmtId="10" fontId="4" fillId="3" borderId="8" xfId="0" applyNumberFormat="1" applyFont="1" applyFill="1" applyBorder="1" applyProtection="1">
      <protection locked="0"/>
    </xf>
    <xf numFmtId="3" fontId="4" fillId="3" borderId="6" xfId="0" applyNumberFormat="1" applyFont="1" applyFill="1" applyBorder="1" applyAlignment="1" applyProtection="1">
      <alignment horizontal="right" wrapText="1"/>
      <protection locked="0"/>
    </xf>
    <xf numFmtId="0" fontId="1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34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35" fillId="0" borderId="0" xfId="0" applyFont="1" applyProtection="1">
      <protection locked="0"/>
    </xf>
    <xf numFmtId="3" fontId="36" fillId="0" borderId="42" xfId="0" applyNumberFormat="1" applyFont="1" applyBorder="1" applyAlignment="1" applyProtection="1">
      <alignment horizontal="right" vertical="center"/>
      <protection locked="0"/>
    </xf>
    <xf numFmtId="3" fontId="36" fillId="0" borderId="25" xfId="0" applyNumberFormat="1" applyFont="1" applyBorder="1" applyAlignment="1" applyProtection="1">
      <alignment horizontal="right" vertical="center"/>
      <protection locked="0"/>
    </xf>
    <xf numFmtId="3" fontId="36" fillId="0" borderId="12" xfId="0" applyNumberFormat="1" applyFont="1" applyBorder="1" applyAlignment="1">
      <alignment horizontal="right" vertical="center"/>
    </xf>
    <xf numFmtId="3" fontId="36" fillId="0" borderId="33" xfId="0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/>
    <xf numFmtId="49" fontId="4" fillId="2" borderId="105" xfId="10" applyNumberFormat="1" applyFont="1" applyFill="1" applyBorder="1" applyAlignment="1">
      <alignment horizontal="center" vertical="center" wrapText="1"/>
    </xf>
    <xf numFmtId="0" fontId="4" fillId="2" borderId="130" xfId="14" applyFont="1" applyFill="1" applyBorder="1"/>
    <xf numFmtId="3" fontId="4" fillId="3" borderId="97" xfId="14" applyNumberFormat="1" applyFont="1" applyFill="1" applyBorder="1" applyAlignment="1">
      <alignment horizontal="right" vertical="center"/>
    </xf>
    <xf numFmtId="3" fontId="4" fillId="2" borderId="108" xfId="14" applyNumberFormat="1" applyFont="1" applyFill="1" applyBorder="1" applyAlignment="1">
      <alignment horizontal="right" vertical="center"/>
    </xf>
    <xf numFmtId="49" fontId="4" fillId="3" borderId="55" xfId="21" applyNumberFormat="1" applyFont="1" applyFill="1" applyBorder="1" applyAlignment="1" applyProtection="1">
      <alignment horizontal="center" vertical="center"/>
      <protection locked="0"/>
    </xf>
    <xf numFmtId="49" fontId="4" fillId="2" borderId="27" xfId="10" applyNumberFormat="1" applyFont="1" applyFill="1" applyBorder="1" applyAlignment="1">
      <alignment horizontal="center" vertical="center" wrapText="1"/>
    </xf>
    <xf numFmtId="0" fontId="4" fillId="2" borderId="99" xfId="10" applyFont="1" applyFill="1" applyBorder="1"/>
    <xf numFmtId="0" fontId="4" fillId="2" borderId="8" xfId="14" applyFont="1" applyFill="1" applyBorder="1" applyAlignment="1">
      <alignment horizontal="center"/>
    </xf>
    <xf numFmtId="3" fontId="4" fillId="2" borderId="8" xfId="14" applyNumberFormat="1" applyFont="1" applyFill="1" applyBorder="1" applyAlignment="1">
      <alignment horizontal="right" vertical="center"/>
    </xf>
    <xf numFmtId="3" fontId="4" fillId="2" borderId="42" xfId="14" applyNumberFormat="1" applyFont="1" applyFill="1" applyBorder="1" applyAlignment="1">
      <alignment horizontal="right" vertical="center"/>
    </xf>
    <xf numFmtId="3" fontId="4" fillId="0" borderId="97" xfId="14" applyNumberFormat="1" applyFont="1" applyBorder="1" applyAlignment="1">
      <alignment horizontal="right" vertical="center"/>
    </xf>
    <xf numFmtId="164" fontId="4" fillId="2" borderId="6" xfId="2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49" fontId="4" fillId="7" borderId="10" xfId="0" applyNumberFormat="1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left" vertical="center" wrapText="1"/>
    </xf>
    <xf numFmtId="3" fontId="4" fillId="6" borderId="7" xfId="0" applyNumberFormat="1" applyFont="1" applyFill="1" applyBorder="1" applyAlignment="1" applyProtection="1">
      <alignment horizontal="right" vertical="center" wrapText="1"/>
      <protection locked="0"/>
    </xf>
    <xf numFmtId="3" fontId="4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37" fillId="2" borderId="99" xfId="0" applyFont="1" applyFill="1" applyBorder="1" applyAlignment="1">
      <alignment horizontal="center" vertical="center"/>
    </xf>
    <xf numFmtId="0" fontId="37" fillId="2" borderId="100" xfId="0" applyFont="1" applyFill="1" applyBorder="1" applyAlignment="1">
      <alignment horizontal="center" vertical="center"/>
    </xf>
    <xf numFmtId="0" fontId="37" fillId="2" borderId="101" xfId="0" applyFont="1" applyFill="1" applyBorder="1" applyAlignment="1">
      <alignment horizontal="center" vertical="center"/>
    </xf>
    <xf numFmtId="0" fontId="37" fillId="2" borderId="125" xfId="0" applyFont="1" applyFill="1" applyBorder="1" applyAlignment="1">
      <alignment horizontal="center" vertical="center"/>
    </xf>
    <xf numFmtId="0" fontId="37" fillId="2" borderId="100" xfId="0" applyFont="1" applyFill="1" applyBorder="1" applyAlignment="1">
      <alignment horizontal="center" vertical="center" wrapText="1"/>
    </xf>
    <xf numFmtId="0" fontId="37" fillId="2" borderId="101" xfId="0" applyFont="1" applyFill="1" applyBorder="1" applyAlignment="1">
      <alignment horizontal="center" vertical="center" wrapText="1"/>
    </xf>
    <xf numFmtId="49" fontId="4" fillId="2" borderId="131" xfId="0" applyNumberFormat="1" applyFont="1" applyFill="1" applyBorder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11" fillId="0" borderId="0" xfId="6" applyFont="1"/>
    <xf numFmtId="49" fontId="4" fillId="0" borderId="0" xfId="6" applyNumberFormat="1" applyFont="1" applyAlignment="1">
      <alignment horizontal="left" vertical="center"/>
    </xf>
    <xf numFmtId="2" fontId="4" fillId="0" borderId="0" xfId="6" applyNumberFormat="1" applyFont="1" applyAlignment="1">
      <alignment horizontal="left" vertical="center"/>
    </xf>
    <xf numFmtId="0" fontId="4" fillId="0" borderId="0" xfId="6" applyFont="1" applyAlignment="1">
      <alignment vertical="center"/>
    </xf>
    <xf numFmtId="49" fontId="4" fillId="0" borderId="0" xfId="6" applyNumberFormat="1" applyFont="1" applyAlignment="1">
      <alignment vertical="center"/>
    </xf>
    <xf numFmtId="0" fontId="4" fillId="0" borderId="0" xfId="6" applyFont="1" applyAlignment="1">
      <alignment horizontal="left" vertical="center"/>
    </xf>
    <xf numFmtId="0" fontId="4" fillId="0" borderId="41" xfId="6" applyFont="1" applyBorder="1" applyAlignment="1">
      <alignment horizontal="right" vertical="center"/>
    </xf>
    <xf numFmtId="0" fontId="11" fillId="0" borderId="0" xfId="6" applyFont="1" applyAlignment="1">
      <alignment horizontal="center" wrapText="1"/>
    </xf>
    <xf numFmtId="0" fontId="16" fillId="0" borderId="0" xfId="6"/>
    <xf numFmtId="0" fontId="4" fillId="2" borderId="29" xfId="6" applyFont="1" applyFill="1" applyBorder="1" applyAlignment="1">
      <alignment horizontal="center" vertical="center" wrapText="1"/>
    </xf>
    <xf numFmtId="164" fontId="4" fillId="2" borderId="32" xfId="20" applyFont="1" applyFill="1" applyBorder="1" applyAlignment="1">
      <alignment horizontal="center" vertical="center" wrapText="1"/>
    </xf>
    <xf numFmtId="164" fontId="4" fillId="2" borderId="24" xfId="20" applyFont="1" applyFill="1" applyBorder="1" applyAlignment="1">
      <alignment horizontal="left" vertical="center" wrapText="1"/>
    </xf>
    <xf numFmtId="3" fontId="4" fillId="0" borderId="15" xfId="6" applyNumberFormat="1" applyFont="1" applyBorder="1" applyAlignment="1">
      <alignment horizontal="right" vertical="center"/>
    </xf>
    <xf numFmtId="49" fontId="4" fillId="2" borderId="0" xfId="6" applyNumberFormat="1" applyFont="1" applyFill="1" applyAlignment="1">
      <alignment horizontal="center" vertical="center"/>
    </xf>
    <xf numFmtId="0" fontId="4" fillId="2" borderId="0" xfId="6" applyFont="1" applyFill="1" applyAlignment="1">
      <alignment vertical="center"/>
    </xf>
    <xf numFmtId="165" fontId="4" fillId="2" borderId="54" xfId="21" applyFont="1" applyFill="1" applyBorder="1" applyAlignment="1">
      <alignment vertical="center" wrapText="1"/>
    </xf>
    <xf numFmtId="49" fontId="11" fillId="0" borderId="0" xfId="6" applyNumberFormat="1" applyFont="1"/>
    <xf numFmtId="49" fontId="16" fillId="0" borderId="0" xfId="6" applyNumberFormat="1" applyAlignment="1">
      <alignment horizontal="center" vertical="center"/>
    </xf>
    <xf numFmtId="3" fontId="16" fillId="0" borderId="0" xfId="6" applyNumberFormat="1"/>
    <xf numFmtId="49" fontId="16" fillId="0" borderId="56" xfId="6" applyNumberFormat="1" applyBorder="1" applyAlignment="1">
      <alignment horizontal="center" vertical="center"/>
    </xf>
    <xf numFmtId="3" fontId="16" fillId="0" borderId="111" xfId="6" applyNumberFormat="1" applyBorder="1"/>
    <xf numFmtId="0" fontId="4" fillId="0" borderId="31" xfId="14" applyFont="1" applyBorder="1" applyAlignment="1">
      <alignment horizontal="center"/>
    </xf>
    <xf numFmtId="0" fontId="4" fillId="0" borderId="32" xfId="14" applyFont="1" applyBorder="1" applyAlignment="1">
      <alignment horizontal="center"/>
    </xf>
    <xf numFmtId="49" fontId="16" fillId="0" borderId="4" xfId="6" applyNumberFormat="1" applyBorder="1" applyAlignment="1">
      <alignment horizontal="center" vertical="center"/>
    </xf>
    <xf numFmtId="3" fontId="4" fillId="0" borderId="12" xfId="14" applyNumberFormat="1" applyFont="1" applyBorder="1"/>
    <xf numFmtId="0" fontId="4" fillId="3" borderId="7" xfId="14" applyFont="1" applyFill="1" applyBorder="1" applyAlignment="1">
      <alignment horizontal="center"/>
    </xf>
    <xf numFmtId="0" fontId="4" fillId="3" borderId="9" xfId="14" applyFont="1" applyFill="1" applyBorder="1" applyAlignment="1">
      <alignment horizontal="center"/>
    </xf>
    <xf numFmtId="0" fontId="4" fillId="3" borderId="97" xfId="14" applyFont="1" applyFill="1" applyBorder="1" applyAlignment="1">
      <alignment horizontal="center"/>
    </xf>
    <xf numFmtId="164" fontId="4" fillId="2" borderId="58" xfId="20" applyFont="1" applyFill="1" applyBorder="1" applyAlignment="1">
      <alignment horizontal="center" vertical="center" wrapText="1"/>
    </xf>
    <xf numFmtId="3" fontId="4" fillId="0" borderId="113" xfId="6" applyNumberFormat="1" applyFont="1" applyBorder="1" applyAlignment="1">
      <alignment horizontal="right" vertical="center"/>
    </xf>
    <xf numFmtId="165" fontId="4" fillId="2" borderId="0" xfId="21" applyFont="1" applyFill="1" applyAlignment="1">
      <alignment vertical="center" wrapText="1"/>
    </xf>
    <xf numFmtId="49" fontId="16" fillId="0" borderId="74" xfId="6" applyNumberFormat="1" applyBorder="1" applyAlignment="1">
      <alignment horizontal="center" vertical="center"/>
    </xf>
    <xf numFmtId="3" fontId="16" fillId="0" borderId="132" xfId="6" applyNumberFormat="1" applyBorder="1"/>
    <xf numFmtId="0" fontId="4" fillId="0" borderId="48" xfId="14" applyFont="1" applyBorder="1" applyAlignment="1">
      <alignment horizontal="center"/>
    </xf>
    <xf numFmtId="0" fontId="4" fillId="0" borderId="119" xfId="14" applyFont="1" applyBorder="1" applyAlignment="1">
      <alignment horizontal="center"/>
    </xf>
    <xf numFmtId="0" fontId="37" fillId="7" borderId="24" xfId="0" applyFont="1" applyFill="1" applyBorder="1" applyAlignment="1">
      <alignment horizontal="center" vertical="center"/>
    </xf>
    <xf numFmtId="166" fontId="37" fillId="7" borderId="14" xfId="0" applyNumberFormat="1" applyFont="1" applyFill="1" applyBorder="1" applyAlignment="1">
      <alignment vertical="center"/>
    </xf>
    <xf numFmtId="166" fontId="37" fillId="7" borderId="15" xfId="0" applyNumberFormat="1" applyFont="1" applyFill="1" applyBorder="1" applyAlignment="1">
      <alignment vertical="center"/>
    </xf>
    <xf numFmtId="0" fontId="4" fillId="0" borderId="111" xfId="0" applyFont="1" applyBorder="1"/>
    <xf numFmtId="0" fontId="6" fillId="0" borderId="111" xfId="0" applyFont="1" applyBorder="1"/>
    <xf numFmtId="0" fontId="4" fillId="0" borderId="34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4" xfId="4" applyFont="1" applyBorder="1" applyAlignment="1">
      <alignment horizont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vertical="center" wrapText="1"/>
    </xf>
    <xf numFmtId="3" fontId="4" fillId="7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>
      <alignment wrapText="1"/>
    </xf>
    <xf numFmtId="3" fontId="4" fillId="7" borderId="9" xfId="0" applyNumberFormat="1" applyFont="1" applyFill="1" applyBorder="1" applyAlignment="1" applyProtection="1">
      <alignment horizontal="right" vertical="center" wrapText="1"/>
      <protection locked="0"/>
    </xf>
    <xf numFmtId="3" fontId="4" fillId="7" borderId="112" xfId="0" applyNumberFormat="1" applyFont="1" applyFill="1" applyBorder="1" applyAlignment="1" applyProtection="1">
      <alignment horizontal="right" vertical="center" wrapText="1"/>
      <protection locked="0"/>
    </xf>
    <xf numFmtId="3" fontId="4" fillId="7" borderId="7" xfId="0" applyNumberFormat="1" applyFont="1" applyFill="1" applyBorder="1" applyAlignment="1" applyProtection="1">
      <alignment horizontal="right" vertical="center" wrapText="1"/>
      <protection locked="0"/>
    </xf>
    <xf numFmtId="10" fontId="4" fillId="7" borderId="7" xfId="0" applyNumberFormat="1" applyFont="1" applyFill="1" applyBorder="1" applyAlignment="1" applyProtection="1">
      <alignment horizontal="right" vertical="center" wrapText="1"/>
      <protection locked="0"/>
    </xf>
    <xf numFmtId="10" fontId="4" fillId="7" borderId="8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164" fontId="38" fillId="2" borderId="8" xfId="20" applyFont="1" applyFill="1" applyBorder="1" applyAlignment="1">
      <alignment horizontal="left" vertical="center" wrapText="1"/>
    </xf>
    <xf numFmtId="0" fontId="4" fillId="0" borderId="0" xfId="13" applyFont="1" applyAlignment="1">
      <alignment horizontal="center" vertical="center" wrapText="1"/>
    </xf>
    <xf numFmtId="0" fontId="4" fillId="0" borderId="0" xfId="13" applyFont="1" applyAlignment="1">
      <alignment horizontal="left" vertical="center" wrapText="1"/>
    </xf>
    <xf numFmtId="0" fontId="4" fillId="0" borderId="27" xfId="13" applyFont="1" applyBorder="1" applyAlignment="1">
      <alignment horizontal="center" vertical="center" wrapText="1"/>
    </xf>
    <xf numFmtId="0" fontId="4" fillId="0" borderId="50" xfId="13" applyFont="1" applyBorder="1" applyAlignment="1">
      <alignment horizontal="center" vertical="center" wrapText="1"/>
    </xf>
    <xf numFmtId="0" fontId="4" fillId="0" borderId="99" xfId="13" applyFont="1" applyBorder="1" applyAlignment="1">
      <alignment horizontal="left" vertical="center" wrapText="1"/>
    </xf>
    <xf numFmtId="0" fontId="4" fillId="0" borderId="42" xfId="13" applyFont="1" applyBorder="1" applyAlignment="1">
      <alignment horizontal="center" vertical="center" wrapText="1"/>
    </xf>
    <xf numFmtId="0" fontId="4" fillId="0" borderId="10" xfId="13" applyFont="1" applyBorder="1" applyAlignment="1">
      <alignment horizontal="center" vertical="center" wrapText="1"/>
    </xf>
    <xf numFmtId="0" fontId="4" fillId="0" borderId="51" xfId="13" applyFont="1" applyBorder="1" applyAlignment="1">
      <alignment horizontal="center" vertical="center" wrapText="1"/>
    </xf>
    <xf numFmtId="0" fontId="4" fillId="0" borderId="100" xfId="13" applyFont="1" applyBorder="1" applyAlignment="1">
      <alignment horizontal="left" vertical="center" wrapText="1"/>
    </xf>
    <xf numFmtId="0" fontId="4" fillId="0" borderId="25" xfId="13" applyFont="1" applyBorder="1" applyAlignment="1">
      <alignment horizontal="center" vertical="center" wrapText="1"/>
    </xf>
    <xf numFmtId="0" fontId="4" fillId="0" borderId="101" xfId="13" applyFont="1" applyBorder="1" applyAlignment="1">
      <alignment horizontal="left" vertical="center" wrapText="1"/>
    </xf>
    <xf numFmtId="49" fontId="4" fillId="0" borderId="10" xfId="13" applyNumberFormat="1" applyFont="1" applyBorder="1" applyAlignment="1">
      <alignment horizontal="center" vertical="center" wrapText="1"/>
    </xf>
    <xf numFmtId="0" fontId="4" fillId="0" borderId="105" xfId="13" applyFont="1" applyBorder="1" applyAlignment="1">
      <alignment horizontal="center" vertical="center" wrapText="1"/>
    </xf>
    <xf numFmtId="0" fontId="4" fillId="0" borderId="108" xfId="13" applyFont="1" applyBorder="1" applyAlignment="1">
      <alignment horizontal="center" vertical="center" wrapText="1"/>
    </xf>
    <xf numFmtId="0" fontId="4" fillId="0" borderId="0" xfId="13" applyFont="1" applyAlignment="1">
      <alignment vertical="center" wrapText="1"/>
    </xf>
    <xf numFmtId="0" fontId="4" fillId="0" borderId="11" xfId="13" applyFont="1" applyBorder="1" applyAlignment="1">
      <alignment horizontal="center" vertical="center" wrapText="1"/>
    </xf>
    <xf numFmtId="0" fontId="4" fillId="0" borderId="104" xfId="13" applyFont="1" applyBorder="1" applyAlignment="1">
      <alignment horizontal="center" vertical="center" wrapText="1"/>
    </xf>
    <xf numFmtId="0" fontId="4" fillId="0" borderId="130" xfId="13" applyFont="1" applyBorder="1" applyAlignment="1">
      <alignment vertical="center" wrapText="1"/>
    </xf>
    <xf numFmtId="0" fontId="4" fillId="0" borderId="133" xfId="13" applyFont="1" applyBorder="1" applyAlignment="1">
      <alignment horizontal="center" vertical="center" wrapText="1"/>
    </xf>
    <xf numFmtId="0" fontId="4" fillId="0" borderId="130" xfId="13" applyFont="1" applyBorder="1" applyAlignment="1">
      <alignment horizontal="center" vertical="center" wrapText="1"/>
    </xf>
    <xf numFmtId="0" fontId="4" fillId="6" borderId="0" xfId="6" applyFont="1" applyFill="1" applyAlignment="1">
      <alignment horizontal="left"/>
    </xf>
    <xf numFmtId="1" fontId="4" fillId="0" borderId="31" xfId="0" applyNumberFormat="1" applyFont="1" applyBorder="1" applyAlignment="1">
      <alignment horizontal="center" vertical="center" wrapText="1"/>
    </xf>
    <xf numFmtId="10" fontId="4" fillId="0" borderId="38" xfId="0" applyNumberFormat="1" applyFont="1" applyBorder="1" applyAlignment="1">
      <alignment vertical="center"/>
    </xf>
    <xf numFmtId="0" fontId="37" fillId="2" borderId="31" xfId="0" applyFont="1" applyFill="1" applyBorder="1" applyAlignment="1">
      <alignment horizontal="center" vertical="center"/>
    </xf>
    <xf numFmtId="0" fontId="37" fillId="7" borderId="1" xfId="0" applyFont="1" applyFill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right" vertical="center" wrapText="1"/>
    </xf>
    <xf numFmtId="0" fontId="4" fillId="0" borderId="36" xfId="0" applyFont="1" applyBorder="1"/>
    <xf numFmtId="9" fontId="4" fillId="0" borderId="25" xfId="0" applyNumberFormat="1" applyFont="1" applyBorder="1"/>
    <xf numFmtId="0" fontId="4" fillId="0" borderId="48" xfId="0" applyFont="1" applyBorder="1" applyAlignment="1">
      <alignment vertical="center" wrapText="1"/>
    </xf>
    <xf numFmtId="10" fontId="4" fillId="0" borderId="48" xfId="0" applyNumberFormat="1" applyFont="1" applyBorder="1" applyAlignment="1">
      <alignment horizontal="right" vertical="center" wrapText="1"/>
    </xf>
    <xf numFmtId="9" fontId="4" fillId="0" borderId="119" xfId="0" applyNumberFormat="1" applyFont="1" applyBorder="1"/>
    <xf numFmtId="3" fontId="4" fillId="0" borderId="109" xfId="0" applyNumberFormat="1" applyFont="1" applyBorder="1"/>
    <xf numFmtId="3" fontId="4" fillId="0" borderId="36" xfId="0" applyNumberFormat="1" applyFont="1" applyBorder="1"/>
    <xf numFmtId="3" fontId="4" fillId="0" borderId="110" xfId="0" applyNumberFormat="1" applyFont="1" applyBorder="1"/>
    <xf numFmtId="0" fontId="39" fillId="0" borderId="29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3" fontId="39" fillId="6" borderId="124" xfId="0" applyNumberFormat="1" applyFont="1" applyFill="1" applyBorder="1"/>
    <xf numFmtId="3" fontId="39" fillId="6" borderId="26" xfId="0" applyNumberFormat="1" applyFont="1" applyFill="1" applyBorder="1"/>
    <xf numFmtId="3" fontId="39" fillId="0" borderId="121" xfId="0" applyNumberFormat="1" applyFont="1" applyBorder="1"/>
    <xf numFmtId="0" fontId="39" fillId="0" borderId="10" xfId="0" applyFont="1" applyBorder="1" applyAlignment="1">
      <alignment horizontal="center" vertical="center"/>
    </xf>
    <xf numFmtId="3" fontId="39" fillId="6" borderId="100" xfId="0" applyNumberFormat="1" applyFont="1" applyFill="1" applyBorder="1"/>
    <xf numFmtId="3" fontId="39" fillId="6" borderId="7" xfId="0" applyNumberFormat="1" applyFont="1" applyFill="1" applyBorder="1"/>
    <xf numFmtId="3" fontId="39" fillId="0" borderId="109" xfId="0" applyNumberFormat="1" applyFont="1" applyBorder="1"/>
    <xf numFmtId="0" fontId="39" fillId="0" borderId="105" xfId="0" applyFont="1" applyBorder="1" applyAlignment="1">
      <alignment horizontal="center" vertical="center"/>
    </xf>
    <xf numFmtId="3" fontId="39" fillId="6" borderId="130" xfId="0" applyNumberFormat="1" applyFont="1" applyFill="1" applyBorder="1"/>
    <xf numFmtId="3" fontId="39" fillId="6" borderId="97" xfId="0" applyNumberFormat="1" applyFont="1" applyFill="1" applyBorder="1"/>
    <xf numFmtId="3" fontId="39" fillId="0" borderId="134" xfId="0" applyNumberFormat="1" applyFont="1" applyBorder="1"/>
    <xf numFmtId="49" fontId="39" fillId="0" borderId="124" xfId="0" applyNumberFormat="1" applyFont="1" applyBorder="1" applyAlignment="1" applyProtection="1">
      <alignment horizontal="center" vertical="center" wrapText="1"/>
      <protection locked="0"/>
    </xf>
    <xf numFmtId="0" fontId="39" fillId="0" borderId="124" xfId="0" applyFont="1" applyBorder="1" applyAlignment="1" applyProtection="1">
      <alignment vertical="center" wrapText="1"/>
      <protection locked="0"/>
    </xf>
    <xf numFmtId="0" fontId="39" fillId="0" borderId="7" xfId="0" applyFont="1" applyBorder="1" applyAlignment="1" applyProtection="1">
      <alignment vertical="center" wrapText="1"/>
      <protection locked="0"/>
    </xf>
    <xf numFmtId="0" fontId="39" fillId="0" borderId="36" xfId="0" applyFont="1" applyBorder="1" applyAlignment="1" applyProtection="1">
      <alignment vertical="center" wrapText="1"/>
      <protection locked="0"/>
    </xf>
    <xf numFmtId="0" fontId="4" fillId="2" borderId="19" xfId="0" applyFont="1" applyFill="1" applyBorder="1" applyAlignment="1">
      <alignment horizontal="center"/>
    </xf>
    <xf numFmtId="0" fontId="4" fillId="2" borderId="36" xfId="0" applyFont="1" applyFill="1" applyBorder="1"/>
    <xf numFmtId="0" fontId="4" fillId="2" borderId="36" xfId="0" applyFont="1" applyFill="1" applyBorder="1" applyAlignment="1">
      <alignment horizontal="center"/>
    </xf>
    <xf numFmtId="0" fontId="39" fillId="2" borderId="14" xfId="10" applyFont="1" applyFill="1" applyBorder="1" applyAlignment="1">
      <alignment vertical="center"/>
    </xf>
    <xf numFmtId="0" fontId="4" fillId="2" borderId="135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3" fontId="33" fillId="0" borderId="112" xfId="0" applyNumberFormat="1" applyFont="1" applyBorder="1" applyAlignment="1">
      <alignment horizontal="right" vertical="center"/>
    </xf>
    <xf numFmtId="3" fontId="33" fillId="0" borderId="116" xfId="0" applyNumberFormat="1" applyFont="1" applyBorder="1" applyAlignment="1">
      <alignment horizontal="right" vertical="center"/>
    </xf>
    <xf numFmtId="3" fontId="33" fillId="0" borderId="103" xfId="0" applyNumberFormat="1" applyFont="1" applyBorder="1" applyAlignment="1">
      <alignment horizontal="right" vertical="center"/>
    </xf>
    <xf numFmtId="3" fontId="33" fillId="0" borderId="104" xfId="0" applyNumberFormat="1" applyFont="1" applyBorder="1" applyAlignment="1">
      <alignment horizontal="right" vertical="center"/>
    </xf>
    <xf numFmtId="10" fontId="33" fillId="0" borderId="7" xfId="10" applyNumberFormat="1" applyFont="1" applyBorder="1" applyAlignment="1">
      <alignment horizontal="right" vertical="center"/>
    </xf>
    <xf numFmtId="3" fontId="33" fillId="0" borderId="112" xfId="10" applyNumberFormat="1" applyFont="1" applyBorder="1" applyAlignment="1">
      <alignment horizontal="right" vertical="center"/>
    </xf>
    <xf numFmtId="0" fontId="39" fillId="2" borderId="0" xfId="10" applyFont="1" applyFill="1" applyAlignment="1">
      <alignment horizontal="left" vertical="center"/>
    </xf>
    <xf numFmtId="0" fontId="38" fillId="0" borderId="0" xfId="10" applyFont="1" applyAlignment="1">
      <alignment horizontal="left"/>
    </xf>
    <xf numFmtId="164" fontId="4" fillId="2" borderId="0" xfId="20" applyFont="1" applyFill="1" applyAlignment="1">
      <alignment vertical="center" wrapText="1"/>
    </xf>
    <xf numFmtId="3" fontId="17" fillId="0" borderId="0" xfId="10" applyNumberFormat="1" applyFont="1"/>
    <xf numFmtId="3" fontId="39" fillId="8" borderId="36" xfId="10" applyNumberFormat="1" applyFont="1" applyFill="1" applyBorder="1" applyAlignment="1">
      <alignment horizontal="right" vertical="center"/>
    </xf>
    <xf numFmtId="0" fontId="37" fillId="7" borderId="32" xfId="0" applyFont="1" applyFill="1" applyBorder="1" applyAlignment="1">
      <alignment horizontal="center" vertical="center"/>
    </xf>
    <xf numFmtId="0" fontId="37" fillId="7" borderId="119" xfId="0" applyFont="1" applyFill="1" applyBorder="1" applyAlignment="1">
      <alignment horizontal="center" vertical="center"/>
    </xf>
    <xf numFmtId="0" fontId="4" fillId="2" borderId="31" xfId="14" applyFont="1" applyFill="1" applyBorder="1" applyAlignment="1">
      <alignment horizontal="center" vertical="center" wrapText="1"/>
    </xf>
    <xf numFmtId="0" fontId="4" fillId="0" borderId="0" xfId="14" applyFont="1" applyAlignment="1">
      <alignment horizontal="center"/>
    </xf>
    <xf numFmtId="0" fontId="4" fillId="2" borderId="6" xfId="14" applyFont="1" applyFill="1" applyBorder="1" applyAlignment="1">
      <alignment horizontal="center"/>
    </xf>
    <xf numFmtId="0" fontId="4" fillId="2" borderId="12" xfId="14" applyFont="1" applyFill="1" applyBorder="1" applyAlignment="1">
      <alignment horizontal="center"/>
    </xf>
    <xf numFmtId="0" fontId="4" fillId="0" borderId="12" xfId="14" applyFont="1" applyBorder="1" applyAlignment="1">
      <alignment horizontal="center"/>
    </xf>
    <xf numFmtId="3" fontId="4" fillId="0" borderId="9" xfId="14" applyNumberFormat="1" applyFont="1" applyBorder="1"/>
    <xf numFmtId="3" fontId="4" fillId="0" borderId="43" xfId="14" applyNumberFormat="1" applyFont="1" applyBorder="1"/>
    <xf numFmtId="3" fontId="4" fillId="0" borderId="6" xfId="14" applyNumberFormat="1" applyFont="1" applyBorder="1"/>
    <xf numFmtId="14" fontId="28" fillId="7" borderId="103" xfId="10" applyNumberFormat="1" applyFont="1" applyFill="1" applyBorder="1" applyAlignment="1">
      <alignment horizontal="center" vertical="center"/>
    </xf>
    <xf numFmtId="3" fontId="4" fillId="0" borderId="26" xfId="14" applyNumberFormat="1" applyFont="1" applyBorder="1"/>
    <xf numFmtId="49" fontId="4" fillId="0" borderId="27" xfId="0" applyNumberFormat="1" applyFont="1" applyBorder="1" applyAlignment="1">
      <alignment horizontal="center" vertical="center" wrapText="1"/>
    </xf>
    <xf numFmtId="0" fontId="4" fillId="2" borderId="99" xfId="0" applyFont="1" applyFill="1" applyBorder="1"/>
    <xf numFmtId="49" fontId="4" fillId="0" borderId="11" xfId="0" applyNumberFormat="1" applyFont="1" applyBorder="1" applyAlignment="1">
      <alignment horizontal="center" vertical="center" wrapText="1"/>
    </xf>
    <xf numFmtId="0" fontId="4" fillId="0" borderId="101" xfId="14" applyFont="1" applyBorder="1"/>
    <xf numFmtId="3" fontId="4" fillId="0" borderId="8" xfId="14" applyNumberFormat="1" applyFont="1" applyBorder="1"/>
    <xf numFmtId="49" fontId="4" fillId="0" borderId="35" xfId="0" applyNumberFormat="1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0" fontId="4" fillId="0" borderId="136" xfId="14" applyFont="1" applyBorder="1" applyAlignment="1">
      <alignment horizontal="center"/>
    </xf>
    <xf numFmtId="3" fontId="4" fillId="0" borderId="48" xfId="14" applyNumberFormat="1" applyFont="1" applyBorder="1" applyAlignment="1">
      <alignment horizontal="right" vertical="center"/>
    </xf>
    <xf numFmtId="0" fontId="4" fillId="0" borderId="6" xfId="14" applyFont="1" applyBorder="1"/>
    <xf numFmtId="0" fontId="4" fillId="0" borderId="99" xfId="14" applyFont="1" applyBorder="1" applyAlignment="1">
      <alignment horizontal="center"/>
    </xf>
    <xf numFmtId="0" fontId="4" fillId="0" borderId="5" xfId="14" applyFont="1" applyBorder="1" applyAlignment="1">
      <alignment horizontal="center"/>
    </xf>
    <xf numFmtId="0" fontId="4" fillId="0" borderId="36" xfId="14" applyFont="1" applyBorder="1" applyAlignment="1">
      <alignment horizontal="left" indent="4"/>
    </xf>
    <xf numFmtId="49" fontId="4" fillId="0" borderId="37" xfId="0" applyNumberFormat="1" applyFont="1" applyBorder="1" applyAlignment="1">
      <alignment horizontal="center" vertical="center"/>
    </xf>
    <xf numFmtId="0" fontId="4" fillId="0" borderId="19" xfId="14" applyFont="1" applyBorder="1" applyAlignment="1">
      <alignment horizontal="center"/>
    </xf>
    <xf numFmtId="3" fontId="4" fillId="0" borderId="19" xfId="14" applyNumberFormat="1" applyFont="1" applyBorder="1" applyAlignment="1">
      <alignment horizontal="right" vertical="center"/>
    </xf>
    <xf numFmtId="3" fontId="4" fillId="0" borderId="20" xfId="14" applyNumberFormat="1" applyFont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49" fontId="4" fillId="2" borderId="0" xfId="10" applyNumberFormat="1" applyFont="1" applyFill="1" applyAlignment="1">
      <alignment horizontal="center" vertical="center"/>
    </xf>
    <xf numFmtId="0" fontId="4" fillId="2" borderId="0" xfId="14" applyFont="1" applyFill="1"/>
    <xf numFmtId="3" fontId="4" fillId="2" borderId="0" xfId="14" applyNumberFormat="1" applyFont="1" applyFill="1" applyAlignment="1">
      <alignment horizontal="center"/>
    </xf>
    <xf numFmtId="0" fontId="4" fillId="2" borderId="0" xfId="10" applyFont="1" applyFill="1"/>
    <xf numFmtId="3" fontId="4" fillId="0" borderId="0" xfId="10" applyNumberFormat="1" applyFont="1"/>
    <xf numFmtId="49" fontId="4" fillId="2" borderId="0" xfId="10" applyNumberFormat="1" applyFont="1" applyFill="1" applyAlignment="1">
      <alignment horizontal="center" vertical="center" wrapText="1"/>
    </xf>
    <xf numFmtId="0" fontId="4" fillId="2" borderId="0" xfId="10" applyFont="1" applyFill="1" applyAlignment="1">
      <alignment horizontal="center"/>
    </xf>
    <xf numFmtId="3" fontId="4" fillId="2" borderId="0" xfId="14" applyNumberFormat="1" applyFont="1" applyFill="1" applyAlignment="1">
      <alignment horizontal="right"/>
    </xf>
    <xf numFmtId="49" fontId="4" fillId="2" borderId="0" xfId="10" applyNumberFormat="1" applyFont="1" applyFill="1" applyAlignment="1">
      <alignment horizontal="left" vertical="center"/>
    </xf>
    <xf numFmtId="2" fontId="4" fillId="2" borderId="0" xfId="10" applyNumberFormat="1" applyFont="1" applyFill="1"/>
    <xf numFmtId="0" fontId="4" fillId="0" borderId="0" xfId="10" applyFont="1"/>
    <xf numFmtId="0" fontId="4" fillId="2" borderId="0" xfId="14" applyFont="1" applyFill="1" applyAlignment="1">
      <alignment horizontal="center"/>
    </xf>
    <xf numFmtId="3" fontId="25" fillId="2" borderId="0" xfId="14" applyNumberFormat="1" applyFont="1" applyFill="1" applyAlignment="1">
      <alignment horizontal="right" vertical="center"/>
    </xf>
    <xf numFmtId="3" fontId="25" fillId="0" borderId="0" xfId="14" applyNumberFormat="1" applyFont="1" applyAlignment="1">
      <alignment horizontal="right" vertical="center"/>
    </xf>
    <xf numFmtId="49" fontId="4" fillId="0" borderId="0" xfId="10" applyNumberFormat="1" applyFont="1" applyAlignment="1">
      <alignment horizontal="center" vertical="center"/>
    </xf>
    <xf numFmtId="0" fontId="11" fillId="0" borderId="29" xfId="0" applyFont="1" applyBorder="1"/>
    <xf numFmtId="0" fontId="40" fillId="0" borderId="31" xfId="0" applyFont="1" applyBorder="1" applyAlignment="1">
      <alignment horizontal="center"/>
    </xf>
    <xf numFmtId="0" fontId="40" fillId="0" borderId="58" xfId="0" applyFont="1" applyBorder="1" applyAlignment="1">
      <alignment horizontal="center"/>
    </xf>
    <xf numFmtId="164" fontId="40" fillId="0" borderId="32" xfId="0" applyNumberFormat="1" applyFont="1" applyBorder="1" applyAlignment="1">
      <alignment horizontal="center"/>
    </xf>
    <xf numFmtId="0" fontId="40" fillId="0" borderId="18" xfId="0" applyFont="1" applyBorder="1"/>
    <xf numFmtId="0" fontId="4" fillId="2" borderId="26" xfId="14" applyFont="1" applyFill="1" applyBorder="1" applyAlignment="1">
      <alignment horizontal="center"/>
    </xf>
    <xf numFmtId="4" fontId="40" fillId="0" borderId="26" xfId="0" applyNumberFormat="1" applyFont="1" applyBorder="1"/>
    <xf numFmtId="4" fontId="40" fillId="0" borderId="116" xfId="0" applyNumberFormat="1" applyFont="1" applyBorder="1"/>
    <xf numFmtId="4" fontId="40" fillId="0" borderId="33" xfId="0" applyNumberFormat="1" applyFont="1" applyBorder="1"/>
    <xf numFmtId="0" fontId="40" fillId="0" borderId="10" xfId="0" applyFont="1" applyBorder="1"/>
    <xf numFmtId="0" fontId="39" fillId="2" borderId="7" xfId="14" applyFont="1" applyFill="1" applyBorder="1" applyAlignment="1">
      <alignment horizontal="center"/>
    </xf>
    <xf numFmtId="4" fontId="40" fillId="0" borderId="7" xfId="0" applyNumberFormat="1" applyFont="1" applyBorder="1"/>
    <xf numFmtId="4" fontId="40" fillId="0" borderId="104" xfId="0" applyNumberFormat="1" applyFont="1" applyBorder="1"/>
    <xf numFmtId="4" fontId="40" fillId="0" borderId="25" xfId="0" applyNumberFormat="1" applyFont="1" applyBorder="1"/>
    <xf numFmtId="0" fontId="40" fillId="0" borderId="11" xfId="0" applyFont="1" applyBorder="1"/>
    <xf numFmtId="4" fontId="40" fillId="0" borderId="9" xfId="0" applyNumberFormat="1" applyFont="1" applyBorder="1"/>
    <xf numFmtId="4" fontId="40" fillId="0" borderId="112" xfId="0" applyNumberFormat="1" applyFont="1" applyBorder="1"/>
    <xf numFmtId="4" fontId="40" fillId="0" borderId="43" xfId="0" applyNumberFormat="1" applyFont="1" applyBorder="1"/>
    <xf numFmtId="0" fontId="40" fillId="0" borderId="24" xfId="0" applyFont="1" applyBorder="1"/>
    <xf numFmtId="0" fontId="4" fillId="2" borderId="14" xfId="14" applyFont="1" applyFill="1" applyBorder="1" applyAlignment="1">
      <alignment horizontal="center"/>
    </xf>
    <xf numFmtId="4" fontId="40" fillId="0" borderId="14" xfId="0" applyNumberFormat="1" applyFont="1" applyBorder="1"/>
    <xf numFmtId="4" fontId="40" fillId="0" borderId="113" xfId="0" applyNumberFormat="1" applyFont="1" applyBorder="1"/>
    <xf numFmtId="4" fontId="40" fillId="0" borderId="15" xfId="0" applyNumberFormat="1" applyFont="1" applyBorder="1"/>
    <xf numFmtId="49" fontId="4" fillId="0" borderId="16" xfId="7" applyNumberFormat="1" applyFont="1" applyBorder="1" applyAlignment="1">
      <alignment horizontal="center" vertical="center" wrapText="1"/>
    </xf>
    <xf numFmtId="14" fontId="25" fillId="3" borderId="48" xfId="10" applyNumberFormat="1" applyFont="1" applyFill="1" applyBorder="1" applyAlignment="1">
      <alignment horizontal="center" vertical="center"/>
    </xf>
    <xf numFmtId="49" fontId="4" fillId="0" borderId="16" xfId="7" applyNumberFormat="1" applyFont="1" applyBorder="1" applyAlignment="1">
      <alignment horizontal="center" vertical="center"/>
    </xf>
    <xf numFmtId="49" fontId="4" fillId="0" borderId="18" xfId="7" applyNumberFormat="1" applyFont="1" applyBorder="1" applyAlignment="1">
      <alignment horizontal="center" vertical="center"/>
    </xf>
    <xf numFmtId="49" fontId="4" fillId="0" borderId="27" xfId="7" applyNumberFormat="1" applyFont="1" applyBorder="1" applyAlignment="1">
      <alignment horizontal="center" vertical="center" wrapText="1"/>
    </xf>
    <xf numFmtId="0" fontId="4" fillId="2" borderId="99" xfId="7" applyFont="1" applyFill="1" applyBorder="1"/>
    <xf numFmtId="168" fontId="4" fillId="0" borderId="8" xfId="14" applyNumberFormat="1" applyFont="1" applyBorder="1" applyAlignment="1">
      <alignment horizontal="right" vertical="center"/>
    </xf>
    <xf numFmtId="49" fontId="4" fillId="0" borderId="10" xfId="7" applyNumberFormat="1" applyFont="1" applyBorder="1" applyAlignment="1">
      <alignment horizontal="center" vertical="center" wrapText="1"/>
    </xf>
    <xf numFmtId="49" fontId="4" fillId="0" borderId="11" xfId="7" applyNumberFormat="1" applyFont="1" applyBorder="1" applyAlignment="1">
      <alignment horizontal="center" vertical="center" wrapText="1"/>
    </xf>
    <xf numFmtId="168" fontId="4" fillId="0" borderId="6" xfId="14" applyNumberFormat="1" applyFont="1" applyBorder="1" applyAlignment="1">
      <alignment horizontal="right" vertical="center"/>
    </xf>
    <xf numFmtId="49" fontId="4" fillId="0" borderId="18" xfId="7" applyNumberFormat="1" applyFont="1" applyBorder="1" applyAlignment="1">
      <alignment horizontal="center" vertical="center" wrapText="1"/>
    </xf>
    <xf numFmtId="168" fontId="4" fillId="0" borderId="26" xfId="14" applyNumberFormat="1" applyFont="1" applyBorder="1" applyAlignment="1">
      <alignment horizontal="right" vertical="center"/>
    </xf>
    <xf numFmtId="49" fontId="4" fillId="0" borderId="27" xfId="7" applyNumberFormat="1" applyFont="1" applyBorder="1" applyAlignment="1">
      <alignment horizontal="center" vertical="center"/>
    </xf>
    <xf numFmtId="168" fontId="4" fillId="0" borderId="8" xfId="14" applyNumberFormat="1" applyFont="1" applyBorder="1"/>
    <xf numFmtId="49" fontId="4" fillId="0" borderId="35" xfId="7" applyNumberFormat="1" applyFont="1" applyBorder="1" applyAlignment="1">
      <alignment horizontal="center" vertical="center" wrapText="1"/>
    </xf>
    <xf numFmtId="49" fontId="4" fillId="0" borderId="47" xfId="7" applyNumberFormat="1" applyFont="1" applyBorder="1" applyAlignment="1">
      <alignment horizontal="center" vertical="center" wrapText="1"/>
    </xf>
    <xf numFmtId="49" fontId="4" fillId="0" borderId="10" xfId="7" applyNumberFormat="1" applyFont="1" applyBorder="1" applyAlignment="1">
      <alignment horizontal="center" vertical="center"/>
    </xf>
    <xf numFmtId="49" fontId="4" fillId="0" borderId="35" xfId="7" applyNumberFormat="1" applyFont="1" applyBorder="1" applyAlignment="1">
      <alignment horizontal="center" vertical="center"/>
    </xf>
    <xf numFmtId="168" fontId="4" fillId="7" borderId="6" xfId="14" applyNumberFormat="1" applyFont="1" applyFill="1" applyBorder="1" applyAlignment="1">
      <alignment horizontal="right" vertical="center"/>
    </xf>
    <xf numFmtId="49" fontId="4" fillId="0" borderId="37" xfId="7" applyNumberFormat="1" applyFont="1" applyBorder="1" applyAlignment="1">
      <alignment horizontal="center" vertical="center"/>
    </xf>
    <xf numFmtId="168" fontId="4" fillId="0" borderId="19" xfId="14" applyNumberFormat="1" applyFont="1" applyBorder="1" applyAlignment="1">
      <alignment horizontal="right" vertical="center"/>
    </xf>
    <xf numFmtId="0" fontId="40" fillId="0" borderId="11" xfId="7" applyFont="1" applyBorder="1"/>
    <xf numFmtId="0" fontId="41" fillId="0" borderId="31" xfId="11" applyFont="1" applyBorder="1" applyAlignment="1">
      <alignment horizontal="center"/>
    </xf>
    <xf numFmtId="0" fontId="41" fillId="0" borderId="58" xfId="11" applyFont="1" applyBorder="1" applyAlignment="1">
      <alignment horizontal="center"/>
    </xf>
    <xf numFmtId="0" fontId="41" fillId="0" borderId="32" xfId="11" applyFont="1" applyBorder="1" applyAlignment="1">
      <alignment horizontal="center"/>
    </xf>
    <xf numFmtId="0" fontId="41" fillId="0" borderId="61" xfId="11" applyFont="1" applyBorder="1" applyAlignment="1">
      <alignment horizontal="center"/>
    </xf>
    <xf numFmtId="49" fontId="41" fillId="0" borderId="15" xfId="11" applyNumberFormat="1" applyFont="1" applyBorder="1" applyAlignment="1">
      <alignment horizontal="center"/>
    </xf>
    <xf numFmtId="0" fontId="41" fillId="0" borderId="137" xfId="11" applyFont="1" applyBorder="1" applyAlignment="1">
      <alignment horizontal="center"/>
    </xf>
    <xf numFmtId="0" fontId="41" fillId="0" borderId="55" xfId="11" applyFont="1" applyBorder="1" applyAlignment="1">
      <alignment horizontal="center"/>
    </xf>
    <xf numFmtId="171" fontId="41" fillId="0" borderId="38" xfId="11" applyNumberFormat="1" applyFont="1" applyBorder="1"/>
    <xf numFmtId="0" fontId="41" fillId="0" borderId="0" xfId="11" applyFont="1"/>
    <xf numFmtId="0" fontId="41" fillId="0" borderId="0" xfId="11" applyFont="1" applyAlignment="1">
      <alignment horizontal="right"/>
    </xf>
    <xf numFmtId="0" fontId="40" fillId="0" borderId="0" xfId="11" applyFont="1"/>
    <xf numFmtId="0" fontId="41" fillId="0" borderId="56" xfId="11" applyFont="1" applyBorder="1" applyAlignment="1">
      <alignment horizontal="center"/>
    </xf>
    <xf numFmtId="0" fontId="41" fillId="0" borderId="59" xfId="11" applyFont="1" applyBorder="1" applyAlignment="1">
      <alignment horizontal="center"/>
    </xf>
    <xf numFmtId="0" fontId="41" fillId="0" borderId="138" xfId="11" applyFont="1" applyBorder="1" applyAlignment="1">
      <alignment horizontal="center"/>
    </xf>
    <xf numFmtId="171" fontId="41" fillId="0" borderId="43" xfId="11" applyNumberFormat="1" applyFont="1" applyBorder="1"/>
    <xf numFmtId="0" fontId="40" fillId="0" borderId="27" xfId="7" applyFont="1" applyBorder="1"/>
    <xf numFmtId="171" fontId="41" fillId="0" borderId="42" xfId="11" applyNumberFormat="1" applyFont="1" applyBorder="1"/>
    <xf numFmtId="171" fontId="41" fillId="0" borderId="119" xfId="11" applyNumberFormat="1" applyFont="1" applyBorder="1"/>
    <xf numFmtId="0" fontId="40" fillId="0" borderId="16" xfId="7" applyFont="1" applyBorder="1"/>
    <xf numFmtId="171" fontId="41" fillId="0" borderId="12" xfId="11" applyNumberFormat="1" applyFont="1" applyBorder="1"/>
    <xf numFmtId="0" fontId="40" fillId="0" borderId="28" xfId="7" applyFont="1" applyBorder="1"/>
    <xf numFmtId="0" fontId="40" fillId="0" borderId="47" xfId="7" applyFont="1" applyBorder="1"/>
    <xf numFmtId="0" fontId="40" fillId="0" borderId="0" xfId="7" applyFont="1"/>
    <xf numFmtId="0" fontId="40" fillId="0" borderId="54" xfId="7" applyFont="1" applyBorder="1"/>
    <xf numFmtId="171" fontId="41" fillId="0" borderId="55" xfId="11" applyNumberFormat="1" applyFont="1" applyBorder="1"/>
    <xf numFmtId="3" fontId="39" fillId="7" borderId="0" xfId="14" applyNumberFormat="1" applyFont="1" applyFill="1" applyAlignment="1">
      <alignment horizontal="right" vertical="center"/>
    </xf>
    <xf numFmtId="3" fontId="11" fillId="7" borderId="73" xfId="0" applyNumberFormat="1" applyFont="1" applyFill="1" applyBorder="1" applyProtection="1">
      <protection locked="0"/>
    </xf>
    <xf numFmtId="3" fontId="11" fillId="7" borderId="6" xfId="0" applyNumberFormat="1" applyFont="1" applyFill="1" applyBorder="1" applyProtection="1">
      <protection locked="0"/>
    </xf>
    <xf numFmtId="3" fontId="11" fillId="7" borderId="34" xfId="0" applyNumberFormat="1" applyFont="1" applyFill="1" applyBorder="1" applyProtection="1">
      <protection locked="0"/>
    </xf>
    <xf numFmtId="3" fontId="11" fillId="7" borderId="70" xfId="0" applyNumberFormat="1" applyFont="1" applyFill="1" applyBorder="1"/>
    <xf numFmtId="0" fontId="11" fillId="7" borderId="0" xfId="0" applyFont="1" applyFill="1"/>
    <xf numFmtId="0" fontId="11" fillId="7" borderId="3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3" fontId="11" fillId="7" borderId="73" xfId="0" applyNumberFormat="1" applyFont="1" applyFill="1" applyBorder="1"/>
    <xf numFmtId="3" fontId="11" fillId="7" borderId="48" xfId="0" applyNumberFormat="1" applyFont="1" applyFill="1" applyBorder="1" applyProtection="1">
      <protection locked="0"/>
    </xf>
    <xf numFmtId="3" fontId="11" fillId="7" borderId="6" xfId="0" applyNumberFormat="1" applyFont="1" applyFill="1" applyBorder="1"/>
    <xf numFmtId="3" fontId="11" fillId="7" borderId="1" xfId="0" applyNumberFormat="1" applyFont="1" applyFill="1" applyBorder="1" applyProtection="1">
      <protection locked="0"/>
    </xf>
    <xf numFmtId="0" fontId="11" fillId="7" borderId="73" xfId="0" applyFont="1" applyFill="1" applyBorder="1" applyAlignment="1">
      <alignment horizontal="center"/>
    </xf>
    <xf numFmtId="3" fontId="11" fillId="7" borderId="88" xfId="0" applyNumberFormat="1" applyFont="1" applyFill="1" applyBorder="1" applyProtection="1">
      <protection locked="0"/>
    </xf>
    <xf numFmtId="168" fontId="4" fillId="7" borderId="7" xfId="14" applyNumberFormat="1" applyFont="1" applyFill="1" applyBorder="1" applyAlignment="1">
      <alignment horizontal="right" vertical="center"/>
    </xf>
    <xf numFmtId="168" fontId="4" fillId="7" borderId="9" xfId="14" applyNumberFormat="1" applyFont="1" applyFill="1" applyBorder="1" applyAlignment="1">
      <alignment horizontal="right" vertical="center"/>
    </xf>
    <xf numFmtId="168" fontId="4" fillId="7" borderId="8" xfId="14" applyNumberFormat="1" applyFont="1" applyFill="1" applyBorder="1"/>
    <xf numFmtId="168" fontId="4" fillId="7" borderId="8" xfId="14" applyNumberFormat="1" applyFont="1" applyFill="1" applyBorder="1" applyAlignment="1">
      <alignment horizontal="right" vertical="center"/>
    </xf>
    <xf numFmtId="168" fontId="4" fillId="7" borderId="26" xfId="14" applyNumberFormat="1" applyFont="1" applyFill="1" applyBorder="1"/>
    <xf numFmtId="168" fontId="4" fillId="7" borderId="26" xfId="14" applyNumberFormat="1" applyFont="1" applyFill="1" applyBorder="1" applyAlignment="1">
      <alignment horizontal="right" vertical="center"/>
    </xf>
    <xf numFmtId="0" fontId="39" fillId="2" borderId="139" xfId="10" applyFont="1" applyFill="1" applyBorder="1" applyAlignment="1">
      <alignment horizontal="center"/>
    </xf>
    <xf numFmtId="0" fontId="42" fillId="0" borderId="0" xfId="14" applyFont="1" applyAlignment="1">
      <alignment horizontal="left"/>
    </xf>
    <xf numFmtId="14" fontId="28" fillId="7" borderId="61" xfId="10" applyNumberFormat="1" applyFont="1" applyFill="1" applyBorder="1" applyAlignment="1">
      <alignment horizontal="center" vertical="center"/>
    </xf>
    <xf numFmtId="168" fontId="4" fillId="6" borderId="7" xfId="14" applyNumberFormat="1" applyFont="1" applyFill="1" applyBorder="1" applyAlignment="1">
      <alignment horizontal="right" vertical="center"/>
    </xf>
    <xf numFmtId="172" fontId="11" fillId="0" borderId="76" xfId="0" applyNumberFormat="1" applyFont="1" applyBorder="1"/>
    <xf numFmtId="172" fontId="11" fillId="0" borderId="140" xfId="0" applyNumberFormat="1" applyFont="1" applyBorder="1"/>
    <xf numFmtId="172" fontId="11" fillId="0" borderId="78" xfId="0" applyNumberFormat="1" applyFont="1" applyBorder="1"/>
    <xf numFmtId="172" fontId="11" fillId="0" borderId="89" xfId="0" applyNumberFormat="1" applyFont="1" applyBorder="1"/>
    <xf numFmtId="172" fontId="11" fillId="0" borderId="91" xfId="0" applyNumberFormat="1" applyFont="1" applyBorder="1"/>
    <xf numFmtId="172" fontId="11" fillId="0" borderId="93" xfId="0" applyNumberFormat="1" applyFont="1" applyBorder="1"/>
    <xf numFmtId="172" fontId="11" fillId="0" borderId="141" xfId="0" applyNumberFormat="1" applyFont="1" applyBorder="1"/>
    <xf numFmtId="172" fontId="11" fillId="0" borderId="142" xfId="0" applyNumberFormat="1" applyFont="1" applyBorder="1"/>
    <xf numFmtId="172" fontId="11" fillId="0" borderId="87" xfId="0" applyNumberFormat="1" applyFont="1" applyBorder="1"/>
    <xf numFmtId="172" fontId="11" fillId="0" borderId="96" xfId="0" applyNumberFormat="1" applyFont="1" applyBorder="1"/>
    <xf numFmtId="172" fontId="11" fillId="0" borderId="66" xfId="0" applyNumberFormat="1" applyFont="1" applyBorder="1"/>
    <xf numFmtId="172" fontId="11" fillId="0" borderId="89" xfId="0" applyNumberFormat="1" applyFont="1" applyBorder="1" applyAlignment="1">
      <alignment horizontal="right"/>
    </xf>
    <xf numFmtId="172" fontId="11" fillId="0" borderId="143" xfId="0" applyNumberFormat="1" applyFont="1" applyBorder="1"/>
    <xf numFmtId="172" fontId="4" fillId="7" borderId="7" xfId="14" applyNumberFormat="1" applyFont="1" applyFill="1" applyBorder="1" applyAlignment="1">
      <alignment horizontal="right" vertical="center"/>
    </xf>
    <xf numFmtId="172" fontId="4" fillId="7" borderId="9" xfId="14" applyNumberFormat="1" applyFont="1" applyFill="1" applyBorder="1" applyAlignment="1">
      <alignment horizontal="right" vertical="center"/>
    </xf>
    <xf numFmtId="172" fontId="4" fillId="7" borderId="8" xfId="14" applyNumberFormat="1" applyFont="1" applyFill="1" applyBorder="1"/>
    <xf numFmtId="172" fontId="4" fillId="7" borderId="8" xfId="14" applyNumberFormat="1" applyFont="1" applyFill="1" applyBorder="1" applyAlignment="1">
      <alignment horizontal="right" vertical="center"/>
    </xf>
    <xf numFmtId="172" fontId="4" fillId="7" borderId="6" xfId="14" applyNumberFormat="1" applyFont="1" applyFill="1" applyBorder="1" applyAlignment="1">
      <alignment horizontal="right" vertical="center"/>
    </xf>
    <xf numFmtId="172" fontId="4" fillId="7" borderId="26" xfId="14" applyNumberFormat="1" applyFont="1" applyFill="1" applyBorder="1"/>
    <xf numFmtId="172" fontId="4" fillId="7" borderId="26" xfId="14" applyNumberFormat="1" applyFont="1" applyFill="1" applyBorder="1" applyAlignment="1">
      <alignment horizontal="right" vertical="center"/>
    </xf>
    <xf numFmtId="172" fontId="41" fillId="0" borderId="48" xfId="11" applyNumberFormat="1" applyFont="1" applyBorder="1"/>
    <xf numFmtId="172" fontId="41" fillId="0" borderId="34" xfId="11" applyNumberFormat="1" applyFont="1" applyBorder="1"/>
    <xf numFmtId="172" fontId="41" fillId="0" borderId="6" xfId="11" applyNumberFormat="1" applyFont="1" applyBorder="1"/>
    <xf numFmtId="172" fontId="41" fillId="0" borderId="8" xfId="11" applyNumberFormat="1" applyFont="1" applyBorder="1"/>
    <xf numFmtId="172" fontId="41" fillId="0" borderId="9" xfId="11" applyNumberFormat="1" applyFont="1" applyBorder="1"/>
    <xf numFmtId="172" fontId="41" fillId="0" borderId="81" xfId="11" applyNumberFormat="1" applyFont="1" applyBorder="1"/>
    <xf numFmtId="3" fontId="4" fillId="0" borderId="61" xfId="0" applyNumberFormat="1" applyFont="1" applyBorder="1" applyAlignment="1">
      <alignment horizontal="right" vertical="center" wrapText="1"/>
    </xf>
    <xf numFmtId="3" fontId="4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49" fontId="39" fillId="0" borderId="100" xfId="0" applyNumberFormat="1" applyFont="1" applyBorder="1" applyAlignment="1" applyProtection="1">
      <alignment horizontal="center" vertical="center" wrapText="1"/>
      <protection locked="0"/>
    </xf>
    <xf numFmtId="49" fontId="39" fillId="0" borderId="125" xfId="0" applyNumberFormat="1" applyFont="1" applyBorder="1" applyAlignment="1" applyProtection="1">
      <alignment horizontal="center" vertical="center" wrapText="1"/>
      <protection locked="0"/>
    </xf>
    <xf numFmtId="0" fontId="16" fillId="0" borderId="0" xfId="0" applyFont="1"/>
    <xf numFmtId="3" fontId="4" fillId="3" borderId="55" xfId="0" applyNumberFormat="1" applyFont="1" applyFill="1" applyBorder="1" applyAlignment="1" applyProtection="1">
      <alignment vertical="center"/>
      <protection locked="0"/>
    </xf>
    <xf numFmtId="10" fontId="4" fillId="0" borderId="25" xfId="0" applyNumberFormat="1" applyFont="1" applyBorder="1" applyAlignment="1">
      <alignment horizontal="right"/>
    </xf>
    <xf numFmtId="167" fontId="45" fillId="0" borderId="0" xfId="0" applyNumberFormat="1" applyFont="1" applyAlignment="1">
      <alignment vertical="center"/>
    </xf>
    <xf numFmtId="10" fontId="45" fillId="0" borderId="0" xfId="17" applyNumberFormat="1" applyFont="1" applyFill="1" applyAlignment="1">
      <alignment vertical="center"/>
    </xf>
    <xf numFmtId="168" fontId="4" fillId="2" borderId="0" xfId="0" applyNumberFormat="1" applyFont="1" applyFill="1"/>
    <xf numFmtId="3" fontId="6" fillId="0" borderId="0" xfId="10" applyNumberFormat="1" applyFont="1"/>
    <xf numFmtId="3" fontId="4" fillId="2" borderId="0" xfId="0" applyNumberFormat="1" applyFont="1" applyFill="1"/>
    <xf numFmtId="3" fontId="11" fillId="0" borderId="0" xfId="6" applyNumberFormat="1" applyFont="1"/>
    <xf numFmtId="3" fontId="4" fillId="0" borderId="15" xfId="0" applyNumberFormat="1" applyFont="1" applyBorder="1" applyAlignment="1">
      <alignment vertical="center"/>
    </xf>
    <xf numFmtId="0" fontId="46" fillId="0" borderId="0" xfId="7" applyFont="1" applyAlignment="1">
      <alignment horizontal="center" vertical="center"/>
    </xf>
    <xf numFmtId="0" fontId="47" fillId="0" borderId="0" xfId="7" applyFont="1" applyAlignment="1">
      <alignment horizontal="center" vertical="center"/>
    </xf>
    <xf numFmtId="0" fontId="47" fillId="0" borderId="0" xfId="7" applyFont="1" applyAlignment="1">
      <alignment vertical="center"/>
    </xf>
    <xf numFmtId="172" fontId="47" fillId="0" borderId="0" xfId="7" applyNumberFormat="1" applyFont="1" applyAlignment="1">
      <alignment horizontal="right" vertical="center"/>
    </xf>
    <xf numFmtId="0" fontId="46" fillId="0" borderId="0" xfId="7" applyFont="1" applyAlignment="1">
      <alignment vertical="center"/>
    </xf>
    <xf numFmtId="172" fontId="46" fillId="0" borderId="0" xfId="7" applyNumberFormat="1" applyFont="1" applyAlignment="1">
      <alignment vertical="center"/>
    </xf>
    <xf numFmtId="0" fontId="12" fillId="0" borderId="0" xfId="0" applyFont="1"/>
    <xf numFmtId="3" fontId="4" fillId="2" borderId="34" xfId="0" applyNumberFormat="1" applyFont="1" applyFill="1" applyBorder="1" applyAlignment="1" applyProtection="1">
      <alignment horizontal="right" vertical="center"/>
      <protection locked="0"/>
    </xf>
    <xf numFmtId="49" fontId="37" fillId="0" borderId="100" xfId="0" applyNumberFormat="1" applyFont="1" applyBorder="1" applyAlignment="1">
      <alignment horizontal="center" vertical="center"/>
    </xf>
    <xf numFmtId="0" fontId="37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9" fontId="4" fillId="0" borderId="124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3" fontId="4" fillId="0" borderId="26" xfId="0" applyNumberFormat="1" applyFont="1" applyBorder="1"/>
    <xf numFmtId="3" fontId="4" fillId="0" borderId="26" xfId="0" applyNumberFormat="1" applyFont="1" applyBorder="1" applyAlignment="1">
      <alignment horizontal="right" vertical="center" wrapText="1"/>
    </xf>
    <xf numFmtId="0" fontId="34" fillId="0" borderId="0" xfId="0" applyFont="1"/>
    <xf numFmtId="49" fontId="4" fillId="0" borderId="100" xfId="0" applyNumberFormat="1" applyFont="1" applyBorder="1" applyAlignment="1">
      <alignment horizontal="center" vertical="center" wrapText="1"/>
    </xf>
    <xf numFmtId="49" fontId="13" fillId="3" borderId="7" xfId="0" applyNumberFormat="1" applyFont="1" applyFill="1" applyBorder="1"/>
    <xf numFmtId="49" fontId="13" fillId="3" borderId="8" xfId="0" applyNumberFormat="1" applyFont="1" applyFill="1" applyBorder="1"/>
    <xf numFmtId="0" fontId="4" fillId="0" borderId="100" xfId="0" applyFont="1" applyBorder="1" applyAlignment="1">
      <alignment vertical="center" wrapText="1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3" fontId="48" fillId="0" borderId="0" xfId="0" applyNumberFormat="1" applyFont="1"/>
    <xf numFmtId="0" fontId="39" fillId="0" borderId="7" xfId="0" applyFont="1" applyBorder="1" applyAlignment="1">
      <alignment vertical="center" wrapText="1"/>
    </xf>
    <xf numFmtId="49" fontId="38" fillId="3" borderId="7" xfId="0" applyNumberFormat="1" applyFont="1" applyFill="1" applyBorder="1"/>
    <xf numFmtId="0" fontId="37" fillId="0" borderId="7" xfId="0" applyFont="1" applyBorder="1" applyAlignment="1">
      <alignment vertical="center" wrapText="1"/>
    </xf>
    <xf numFmtId="170" fontId="4" fillId="0" borderId="0" xfId="0" applyNumberFormat="1" applyFont="1"/>
    <xf numFmtId="49" fontId="4" fillId="0" borderId="11" xfId="0" applyNumberFormat="1" applyFont="1" applyBorder="1" applyAlignment="1" applyProtection="1">
      <alignment horizontal="center" vertical="center"/>
      <protection locked="0"/>
    </xf>
    <xf numFmtId="173" fontId="4" fillId="0" borderId="0" xfId="0" applyNumberFormat="1" applyFont="1" applyProtection="1"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37" fillId="0" borderId="101" xfId="0" applyNumberFormat="1" applyFont="1" applyBorder="1" applyAlignment="1">
      <alignment horizontal="center" vertical="center" wrapText="1"/>
    </xf>
    <xf numFmtId="0" fontId="37" fillId="0" borderId="9" xfId="0" applyFont="1" applyBorder="1" applyAlignment="1">
      <alignment vertical="center" wrapText="1"/>
    </xf>
    <xf numFmtId="3" fontId="4" fillId="2" borderId="9" xfId="0" applyNumberFormat="1" applyFont="1" applyFill="1" applyBorder="1" applyAlignment="1" applyProtection="1">
      <alignment horizontal="right" vertical="center"/>
      <protection locked="0"/>
    </xf>
    <xf numFmtId="49" fontId="4" fillId="2" borderId="16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169" fontId="4" fillId="2" borderId="21" xfId="0" applyNumberFormat="1" applyFont="1" applyFill="1" applyBorder="1" applyAlignment="1">
      <alignment horizontal="right" vertical="center"/>
    </xf>
    <xf numFmtId="170" fontId="4" fillId="2" borderId="21" xfId="0" applyNumberFormat="1" applyFont="1" applyFill="1" applyBorder="1" applyAlignment="1">
      <alignment horizontal="right" vertical="center"/>
    </xf>
    <xf numFmtId="49" fontId="4" fillId="0" borderId="18" xfId="0" applyNumberFormat="1" applyFont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 wrapText="1"/>
    </xf>
    <xf numFmtId="3" fontId="13" fillId="2" borderId="0" xfId="0" applyNumberFormat="1" applyFont="1" applyFill="1" applyAlignment="1">
      <alignment horizontal="right" vertical="center"/>
    </xf>
    <xf numFmtId="3" fontId="18" fillId="2" borderId="0" xfId="0" applyNumberFormat="1" applyFont="1" applyFill="1" applyAlignment="1">
      <alignment horizontal="right" vertical="center"/>
    </xf>
    <xf numFmtId="3" fontId="44" fillId="2" borderId="0" xfId="0" applyNumberFormat="1" applyFont="1" applyFill="1" applyAlignment="1">
      <alignment horizontal="right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3" fontId="4" fillId="0" borderId="36" xfId="10" applyNumberFormat="1" applyFont="1" applyBorder="1" applyAlignment="1">
      <alignment horizontal="right" vertical="center"/>
    </xf>
    <xf numFmtId="3" fontId="4" fillId="2" borderId="19" xfId="10" applyNumberFormat="1" applyFont="1" applyFill="1" applyBorder="1" applyAlignment="1">
      <alignment horizontal="right" vertical="center"/>
    </xf>
    <xf numFmtId="3" fontId="4" fillId="0" borderId="19" xfId="10" applyNumberFormat="1" applyFont="1" applyBorder="1" applyAlignment="1">
      <alignment horizontal="right" vertical="center"/>
    </xf>
    <xf numFmtId="10" fontId="4" fillId="3" borderId="19" xfId="10" applyNumberFormat="1" applyFont="1" applyFill="1" applyBorder="1" applyAlignment="1">
      <alignment vertical="center"/>
    </xf>
    <xf numFmtId="3" fontId="4" fillId="2" borderId="123" xfId="10" applyNumberFormat="1" applyFont="1" applyFill="1" applyBorder="1" applyAlignment="1">
      <alignment vertical="center"/>
    </xf>
    <xf numFmtId="3" fontId="4" fillId="0" borderId="0" xfId="10" applyNumberFormat="1" applyFont="1" applyAlignment="1">
      <alignment horizontal="center"/>
    </xf>
    <xf numFmtId="0" fontId="4" fillId="2" borderId="116" xfId="14" applyFont="1" applyFill="1" applyBorder="1" applyAlignment="1">
      <alignment horizontal="center"/>
    </xf>
    <xf numFmtId="0" fontId="4" fillId="2" borderId="133" xfId="14" applyFont="1" applyFill="1" applyBorder="1" applyAlignment="1">
      <alignment horizontal="center"/>
    </xf>
    <xf numFmtId="0" fontId="4" fillId="2" borderId="104" xfId="14" applyFont="1" applyFill="1" applyBorder="1" applyAlignment="1">
      <alignment horizontal="center"/>
    </xf>
    <xf numFmtId="0" fontId="4" fillId="2" borderId="40" xfId="14" applyFont="1" applyFill="1" applyBorder="1" applyAlignment="1">
      <alignment horizontal="center"/>
    </xf>
    <xf numFmtId="0" fontId="4" fillId="3" borderId="0" xfId="6" applyFont="1" applyFill="1" applyAlignment="1">
      <alignment horizontal="left" vertical="center"/>
    </xf>
    <xf numFmtId="49" fontId="4" fillId="3" borderId="0" xfId="6" applyNumberFormat="1" applyFont="1" applyFill="1"/>
    <xf numFmtId="0" fontId="11" fillId="0" borderId="139" xfId="6" applyFont="1" applyBorder="1" applyAlignment="1">
      <alignment horizontal="center"/>
    </xf>
    <xf numFmtId="14" fontId="4" fillId="0" borderId="48" xfId="10" applyNumberFormat="1" applyFont="1" applyBorder="1" applyAlignment="1">
      <alignment horizontal="center" vertical="center"/>
    </xf>
    <xf numFmtId="3" fontId="4" fillId="3" borderId="6" xfId="14" applyNumberFormat="1" applyFont="1" applyFill="1" applyBorder="1" applyAlignment="1">
      <alignment horizontal="center"/>
    </xf>
    <xf numFmtId="0" fontId="4" fillId="3" borderId="6" xfId="14" applyFont="1" applyFill="1" applyBorder="1" applyAlignment="1">
      <alignment horizontal="center"/>
    </xf>
    <xf numFmtId="0" fontId="4" fillId="3" borderId="12" xfId="14" applyFont="1" applyFill="1" applyBorder="1" applyAlignment="1">
      <alignment horizontal="center"/>
    </xf>
    <xf numFmtId="3" fontId="4" fillId="7" borderId="8" xfId="14" applyNumberFormat="1" applyFont="1" applyFill="1" applyBorder="1" applyAlignment="1">
      <alignment horizontal="right" vertical="center"/>
    </xf>
    <xf numFmtId="3" fontId="4" fillId="7" borderId="42" xfId="14" applyNumberFormat="1" applyFont="1" applyFill="1" applyBorder="1" applyAlignment="1">
      <alignment horizontal="right" vertical="center"/>
    </xf>
    <xf numFmtId="0" fontId="4" fillId="3" borderId="25" xfId="14" applyFont="1" applyFill="1" applyBorder="1" applyAlignment="1">
      <alignment horizontal="center"/>
    </xf>
    <xf numFmtId="0" fontId="4" fillId="2" borderId="25" xfId="14" applyFont="1" applyFill="1" applyBorder="1" applyAlignment="1">
      <alignment horizontal="center"/>
    </xf>
    <xf numFmtId="0" fontId="4" fillId="2" borderId="43" xfId="14" applyFont="1" applyFill="1" applyBorder="1" applyAlignment="1">
      <alignment horizontal="center"/>
    </xf>
    <xf numFmtId="0" fontId="4" fillId="3" borderId="43" xfId="14" applyFont="1" applyFill="1" applyBorder="1" applyAlignment="1">
      <alignment horizontal="center"/>
    </xf>
    <xf numFmtId="0" fontId="4" fillId="2" borderId="97" xfId="14" applyFont="1" applyFill="1" applyBorder="1" applyAlignment="1">
      <alignment horizontal="center"/>
    </xf>
    <xf numFmtId="0" fontId="4" fillId="3" borderId="108" xfId="14" applyFont="1" applyFill="1" applyBorder="1" applyAlignment="1">
      <alignment horizontal="center"/>
    </xf>
    <xf numFmtId="14" fontId="4" fillId="0" borderId="6" xfId="10" applyNumberFormat="1" applyFont="1" applyBorder="1" applyAlignment="1">
      <alignment horizontal="center" vertical="center"/>
    </xf>
    <xf numFmtId="14" fontId="4" fillId="0" borderId="26" xfId="10" applyNumberFormat="1" applyFont="1" applyBorder="1" applyAlignment="1">
      <alignment horizontal="center" vertical="center"/>
    </xf>
    <xf numFmtId="14" fontId="4" fillId="0" borderId="7" xfId="10" applyNumberFormat="1" applyFont="1" applyBorder="1" applyAlignment="1">
      <alignment horizontal="center" vertical="center"/>
    </xf>
    <xf numFmtId="14" fontId="4" fillId="0" borderId="97" xfId="10" applyNumberFormat="1" applyFont="1" applyBorder="1" applyAlignment="1">
      <alignment horizontal="center" vertical="center"/>
    </xf>
    <xf numFmtId="0" fontId="11" fillId="0" borderId="75" xfId="6" applyFont="1" applyBorder="1"/>
    <xf numFmtId="0" fontId="4" fillId="3" borderId="100" xfId="0" applyFont="1" applyFill="1" applyBorder="1" applyAlignment="1">
      <alignment vertical="center" wrapText="1"/>
    </xf>
    <xf numFmtId="3" fontId="4" fillId="0" borderId="101" xfId="14" applyNumberFormat="1" applyFont="1" applyBorder="1"/>
    <xf numFmtId="3" fontId="4" fillId="0" borderId="5" xfId="14" applyNumberFormat="1" applyFont="1" applyBorder="1"/>
    <xf numFmtId="3" fontId="4" fillId="0" borderId="124" xfId="14" applyNumberFormat="1" applyFont="1" applyBorder="1"/>
    <xf numFmtId="3" fontId="4" fillId="0" borderId="99" xfId="14" applyNumberFormat="1" applyFont="1" applyBorder="1" applyAlignment="1">
      <alignment horizontal="right" vertical="center"/>
    </xf>
    <xf numFmtId="3" fontId="4" fillId="0" borderId="100" xfId="14" applyNumberFormat="1" applyFont="1" applyBorder="1" applyAlignment="1">
      <alignment horizontal="right" vertical="center"/>
    </xf>
    <xf numFmtId="3" fontId="4" fillId="0" borderId="101" xfId="14" applyNumberFormat="1" applyFont="1" applyBorder="1" applyAlignment="1">
      <alignment horizontal="right" vertical="center"/>
    </xf>
    <xf numFmtId="3" fontId="4" fillId="0" borderId="5" xfId="14" applyNumberFormat="1" applyFont="1" applyBorder="1" applyAlignment="1">
      <alignment horizontal="right" vertical="center"/>
    </xf>
    <xf numFmtId="3" fontId="4" fillId="0" borderId="124" xfId="14" applyNumberFormat="1" applyFont="1" applyBorder="1" applyAlignment="1">
      <alignment horizontal="right" vertical="center"/>
    </xf>
    <xf numFmtId="3" fontId="4" fillId="0" borderId="99" xfId="14" applyNumberFormat="1" applyFont="1" applyBorder="1"/>
    <xf numFmtId="3" fontId="4" fillId="0" borderId="125" xfId="14" applyNumberFormat="1" applyFont="1" applyBorder="1" applyAlignment="1">
      <alignment horizontal="right" vertical="center"/>
    </xf>
    <xf numFmtId="3" fontId="4" fillId="0" borderId="136" xfId="14" applyNumberFormat="1" applyFont="1" applyBorder="1" applyAlignment="1">
      <alignment horizontal="right" vertical="center"/>
    </xf>
    <xf numFmtId="3" fontId="4" fillId="0" borderId="17" xfId="14" applyNumberFormat="1" applyFont="1" applyBorder="1" applyAlignment="1">
      <alignment horizontal="right" vertical="center"/>
    </xf>
    <xf numFmtId="0" fontId="4" fillId="0" borderId="151" xfId="14" applyFont="1" applyBorder="1" applyAlignment="1">
      <alignment horizontal="center"/>
    </xf>
    <xf numFmtId="14" fontId="28" fillId="3" borderId="151" xfId="10" applyNumberFormat="1" applyFont="1" applyFill="1" applyBorder="1" applyAlignment="1">
      <alignment horizontal="center" vertical="center"/>
    </xf>
    <xf numFmtId="14" fontId="28" fillId="7" borderId="152" xfId="10" applyNumberFormat="1" applyFont="1" applyFill="1" applyBorder="1" applyAlignment="1">
      <alignment horizontal="center" vertical="center"/>
    </xf>
    <xf numFmtId="3" fontId="4" fillId="0" borderId="153" xfId="14" applyNumberFormat="1" applyFont="1" applyBorder="1"/>
    <xf numFmtId="3" fontId="4" fillId="0" borderId="154" xfId="14" applyNumberFormat="1" applyFont="1" applyBorder="1" applyAlignment="1">
      <alignment horizontal="right" vertical="center"/>
    </xf>
    <xf numFmtId="3" fontId="4" fillId="3" borderId="155" xfId="14" applyNumberFormat="1" applyFont="1" applyFill="1" applyBorder="1" applyAlignment="1">
      <alignment horizontal="right" vertical="center"/>
    </xf>
    <xf numFmtId="3" fontId="4" fillId="0" borderId="155" xfId="14" applyNumberFormat="1" applyFont="1" applyBorder="1" applyAlignment="1">
      <alignment horizontal="right" vertical="center"/>
    </xf>
    <xf numFmtId="3" fontId="4" fillId="0" borderId="156" xfId="14" applyNumberFormat="1" applyFont="1" applyBorder="1" applyAlignment="1">
      <alignment horizontal="right" vertical="center"/>
    </xf>
    <xf numFmtId="3" fontId="4" fillId="3" borderId="156" xfId="14" applyNumberFormat="1" applyFont="1" applyFill="1" applyBorder="1" applyAlignment="1">
      <alignment horizontal="right" vertical="center"/>
    </xf>
    <xf numFmtId="3" fontId="4" fillId="0" borderId="151" xfId="14" applyNumberFormat="1" applyFont="1" applyBorder="1" applyAlignment="1">
      <alignment horizontal="right" vertical="center"/>
    </xf>
    <xf numFmtId="3" fontId="4" fillId="0" borderId="153" xfId="14" applyNumberFormat="1" applyFont="1" applyBorder="1" applyAlignment="1">
      <alignment horizontal="right" vertical="center"/>
    </xf>
    <xf numFmtId="3" fontId="4" fillId="0" borderId="154" xfId="14" applyNumberFormat="1" applyFont="1" applyBorder="1"/>
    <xf numFmtId="3" fontId="4" fillId="3" borderId="157" xfId="14" applyNumberFormat="1" applyFont="1" applyFill="1" applyBorder="1" applyAlignment="1">
      <alignment horizontal="right" vertical="center"/>
    </xf>
    <xf numFmtId="3" fontId="4" fillId="0" borderId="158" xfId="14" applyNumberFormat="1" applyFont="1" applyBorder="1" applyAlignment="1">
      <alignment horizontal="right" vertical="center"/>
    </xf>
    <xf numFmtId="3" fontId="4" fillId="0" borderId="157" xfId="14" applyNumberFormat="1" applyFont="1" applyBorder="1" applyAlignment="1">
      <alignment horizontal="right" vertical="center"/>
    </xf>
    <xf numFmtId="3" fontId="4" fillId="0" borderId="159" xfId="14" applyNumberFormat="1" applyFont="1" applyBorder="1" applyAlignment="1">
      <alignment horizontal="right" vertical="center"/>
    </xf>
    <xf numFmtId="14" fontId="28" fillId="3" borderId="48" xfId="10" applyNumberFormat="1" applyFont="1" applyFill="1" applyBorder="1" applyAlignment="1">
      <alignment horizontal="center" vertical="center"/>
    </xf>
    <xf numFmtId="14" fontId="28" fillId="7" borderId="116" xfId="10" applyNumberFormat="1" applyFont="1" applyFill="1" applyBorder="1" applyAlignment="1">
      <alignment horizontal="center" vertical="center"/>
    </xf>
    <xf numFmtId="14" fontId="28" fillId="7" borderId="68" xfId="10" applyNumberFormat="1" applyFont="1" applyFill="1" applyBorder="1" applyAlignment="1">
      <alignment horizontal="center" vertical="center"/>
    </xf>
    <xf numFmtId="14" fontId="28" fillId="7" borderId="160" xfId="10" applyNumberFormat="1" applyFont="1" applyFill="1" applyBorder="1" applyAlignment="1">
      <alignment horizontal="center" vertical="center"/>
    </xf>
    <xf numFmtId="0" fontId="39" fillId="2" borderId="40" xfId="10" applyFont="1" applyFill="1" applyBorder="1" applyAlignment="1">
      <alignment horizontal="center"/>
    </xf>
    <xf numFmtId="0" fontId="4" fillId="0" borderId="0" xfId="6" applyFont="1" applyAlignment="1">
      <alignment horizontal="left" wrapText="1"/>
    </xf>
    <xf numFmtId="49" fontId="4" fillId="3" borderId="0" xfId="0" applyNumberFormat="1" applyFont="1" applyFill="1" applyAlignment="1" applyProtection="1">
      <alignment horizontal="left"/>
      <protection locked="0"/>
    </xf>
    <xf numFmtId="0" fontId="4" fillId="0" borderId="0" xfId="13" applyFont="1" applyAlignment="1">
      <alignment horizontal="center" vertical="center" wrapText="1"/>
    </xf>
    <xf numFmtId="0" fontId="4" fillId="0" borderId="29" xfId="13" applyFont="1" applyBorder="1" applyAlignment="1">
      <alignment horizontal="center" vertical="center" wrapText="1"/>
    </xf>
    <xf numFmtId="0" fontId="4" fillId="0" borderId="47" xfId="13" applyFont="1" applyBorder="1" applyAlignment="1">
      <alignment horizontal="center" vertical="center" wrapText="1"/>
    </xf>
    <xf numFmtId="0" fontId="4" fillId="0" borderId="58" xfId="13" applyFont="1" applyBorder="1" applyAlignment="1">
      <alignment horizontal="center" vertical="center" wrapText="1"/>
    </xf>
    <xf numFmtId="0" fontId="4" fillId="0" borderId="144" xfId="13" applyFont="1" applyBorder="1" applyAlignment="1">
      <alignment horizontal="center" vertical="center" wrapText="1"/>
    </xf>
    <xf numFmtId="0" fontId="4" fillId="0" borderId="75" xfId="13" applyFont="1" applyBorder="1" applyAlignment="1">
      <alignment horizontal="center" vertical="center" wrapText="1"/>
    </xf>
    <xf numFmtId="0" fontId="4" fillId="0" borderId="136" xfId="13" applyFont="1" applyBorder="1" applyAlignment="1">
      <alignment horizontal="center" vertical="center" wrapText="1"/>
    </xf>
    <xf numFmtId="0" fontId="4" fillId="0" borderId="31" xfId="13" applyFont="1" applyBorder="1" applyAlignment="1">
      <alignment horizontal="center" vertical="center" wrapText="1"/>
    </xf>
    <xf numFmtId="0" fontId="4" fillId="0" borderId="48" xfId="13" applyFont="1" applyBorder="1" applyAlignment="1">
      <alignment horizontal="center" vertical="center" wrapText="1"/>
    </xf>
    <xf numFmtId="0" fontId="4" fillId="0" borderId="32" xfId="13" applyFont="1" applyBorder="1" applyAlignment="1">
      <alignment horizontal="center" vertical="center" wrapText="1"/>
    </xf>
    <xf numFmtId="0" fontId="4" fillId="0" borderId="119" xfId="13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9" fillId="0" borderId="58" xfId="0" applyFont="1" applyBorder="1" applyAlignment="1">
      <alignment horizontal="center" vertical="center" wrapText="1"/>
    </xf>
    <xf numFmtId="0" fontId="39" fillId="0" borderId="144" xfId="0" applyFont="1" applyBorder="1" applyAlignment="1">
      <alignment horizontal="center" vertical="center" wrapText="1"/>
    </xf>
    <xf numFmtId="0" fontId="39" fillId="0" borderId="116" xfId="0" applyFont="1" applyBorder="1" applyAlignment="1">
      <alignment horizontal="center" wrapText="1"/>
    </xf>
    <xf numFmtId="0" fontId="39" fillId="0" borderId="124" xfId="0" applyFont="1" applyBorder="1" applyAlignment="1">
      <alignment horizontal="center" wrapText="1"/>
    </xf>
    <xf numFmtId="0" fontId="39" fillId="0" borderId="104" xfId="0" applyFont="1" applyBorder="1" applyAlignment="1">
      <alignment horizontal="center" wrapText="1"/>
    </xf>
    <xf numFmtId="0" fontId="39" fillId="0" borderId="100" xfId="0" applyFont="1" applyBorder="1" applyAlignment="1">
      <alignment horizontal="center" wrapText="1"/>
    </xf>
    <xf numFmtId="0" fontId="39" fillId="0" borderId="133" xfId="0" applyFont="1" applyBorder="1" applyAlignment="1">
      <alignment horizontal="center" wrapText="1"/>
    </xf>
    <xf numFmtId="0" fontId="39" fillId="0" borderId="130" xfId="0" applyFont="1" applyBorder="1" applyAlignment="1">
      <alignment horizontal="center" wrapText="1"/>
    </xf>
    <xf numFmtId="0" fontId="37" fillId="0" borderId="0" xfId="0" applyFont="1" applyAlignment="1">
      <alignment horizontal="center" vertical="center"/>
    </xf>
    <xf numFmtId="0" fontId="4" fillId="0" borderId="145" xfId="0" applyFont="1" applyBorder="1" applyAlignment="1">
      <alignment horizontal="center" vertical="center"/>
    </xf>
    <xf numFmtId="0" fontId="4" fillId="0" borderId="146" xfId="0" applyFont="1" applyBorder="1" applyAlignment="1">
      <alignment horizontal="center" vertical="center"/>
    </xf>
    <xf numFmtId="49" fontId="4" fillId="0" borderId="147" xfId="0" applyNumberFormat="1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0" xfId="20" applyFont="1" applyBorder="1" applyAlignment="1">
      <alignment horizontal="center" vertical="center" wrapText="1"/>
    </xf>
    <xf numFmtId="164" fontId="4" fillId="0" borderId="5" xfId="20" applyFont="1" applyBorder="1" applyAlignment="1">
      <alignment horizontal="center" vertical="center" wrapText="1"/>
    </xf>
    <xf numFmtId="9" fontId="4" fillId="0" borderId="33" xfId="17" applyFont="1" applyFill="1" applyBorder="1" applyAlignment="1" applyProtection="1">
      <alignment horizontal="center" vertical="center" wrapText="1"/>
    </xf>
    <xf numFmtId="9" fontId="4" fillId="0" borderId="43" xfId="17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6" applyFont="1" applyAlignment="1">
      <alignment horizontal="center" vertical="center"/>
    </xf>
    <xf numFmtId="0" fontId="4" fillId="2" borderId="0" xfId="10" applyFont="1" applyFill="1" applyAlignment="1">
      <alignment horizontal="center"/>
    </xf>
    <xf numFmtId="1" fontId="11" fillId="0" borderId="145" xfId="6" applyNumberFormat="1" applyFont="1" applyBorder="1" applyAlignment="1">
      <alignment horizontal="center"/>
    </xf>
    <xf numFmtId="1" fontId="11" fillId="0" borderId="146" xfId="6" applyNumberFormat="1" applyFont="1" applyBorder="1" applyAlignment="1">
      <alignment horizontal="center"/>
    </xf>
    <xf numFmtId="1" fontId="11" fillId="0" borderId="13" xfId="6" applyNumberFormat="1" applyFont="1" applyBorder="1" applyAlignment="1">
      <alignment horizontal="center"/>
    </xf>
    <xf numFmtId="0" fontId="4" fillId="0" borderId="41" xfId="6" applyFont="1" applyBorder="1" applyAlignment="1">
      <alignment horizontal="center" vertical="center"/>
    </xf>
    <xf numFmtId="164" fontId="4" fillId="0" borderId="31" xfId="20" applyFont="1" applyBorder="1" applyAlignment="1">
      <alignment horizontal="center" vertical="center"/>
    </xf>
    <xf numFmtId="164" fontId="4" fillId="0" borderId="1" xfId="2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47" xfId="0" applyFont="1" applyBorder="1" applyAlignment="1">
      <alignment horizontal="center" vertical="center" wrapText="1"/>
    </xf>
    <xf numFmtId="165" fontId="4" fillId="0" borderId="0" xfId="21" applyFont="1" applyAlignment="1">
      <alignment horizontal="left" vertical="center" wrapText="1"/>
    </xf>
    <xf numFmtId="164" fontId="4" fillId="0" borderId="0" xfId="20" applyFont="1" applyAlignment="1">
      <alignment horizontal="center" vertical="center"/>
    </xf>
    <xf numFmtId="0" fontId="37" fillId="0" borderId="34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138" xfId="0" applyFont="1" applyBorder="1" applyAlignment="1">
      <alignment horizontal="right" vertical="center"/>
    </xf>
    <xf numFmtId="0" fontId="4" fillId="0" borderId="148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3" fillId="2" borderId="149" xfId="15" applyFont="1" applyFill="1" applyBorder="1" applyAlignment="1">
      <alignment horizontal="center" vertical="center" wrapText="1"/>
    </xf>
    <xf numFmtId="0" fontId="13" fillId="2" borderId="11" xfId="15" applyFont="1" applyFill="1" applyBorder="1" applyAlignment="1">
      <alignment horizontal="center" vertical="center" wrapText="1"/>
    </xf>
    <xf numFmtId="0" fontId="13" fillId="2" borderId="150" xfId="15" applyFont="1" applyFill="1" applyBorder="1" applyAlignment="1">
      <alignment horizontal="center" vertical="center" wrapText="1"/>
    </xf>
    <xf numFmtId="0" fontId="13" fillId="2" borderId="9" xfId="15" applyFont="1" applyFill="1" applyBorder="1" applyAlignment="1">
      <alignment horizontal="center" vertical="center" wrapText="1"/>
    </xf>
    <xf numFmtId="164" fontId="4" fillId="0" borderId="145" xfId="20" applyFont="1" applyBorder="1" applyAlignment="1">
      <alignment horizontal="center" vertical="center"/>
    </xf>
    <xf numFmtId="164" fontId="4" fillId="0" borderId="146" xfId="20" applyFont="1" applyBorder="1" applyAlignment="1">
      <alignment horizontal="center" vertical="center"/>
    </xf>
    <xf numFmtId="164" fontId="4" fillId="0" borderId="13" xfId="20" applyFont="1" applyBorder="1" applyAlignment="1">
      <alignment horizontal="center" vertical="center"/>
    </xf>
    <xf numFmtId="164" fontId="39" fillId="0" borderId="32" xfId="20" applyFont="1" applyBorder="1" applyAlignment="1">
      <alignment horizontal="center" vertical="center"/>
    </xf>
    <xf numFmtId="164" fontId="39" fillId="0" borderId="119" xfId="2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1" fontId="4" fillId="0" borderId="31" xfId="0" applyNumberFormat="1" applyFont="1" applyBorder="1" applyAlignment="1">
      <alignment horizontal="center" vertical="center" wrapText="1"/>
    </xf>
    <xf numFmtId="1" fontId="4" fillId="0" borderId="48" xfId="0" applyNumberFormat="1" applyFont="1" applyBorder="1" applyAlignment="1">
      <alignment horizontal="center" vertical="center" wrapText="1"/>
    </xf>
    <xf numFmtId="164" fontId="4" fillId="2" borderId="0" xfId="20" applyFont="1" applyFill="1" applyAlignment="1">
      <alignment horizontal="center" vertical="center" wrapText="1"/>
    </xf>
    <xf numFmtId="0" fontId="4" fillId="2" borderId="149" xfId="10" applyFont="1" applyFill="1" applyBorder="1" applyAlignment="1">
      <alignment horizontal="center" vertical="center" wrapText="1"/>
    </xf>
    <xf numFmtId="0" fontId="4" fillId="2" borderId="11" xfId="10" applyFont="1" applyFill="1" applyBorder="1" applyAlignment="1">
      <alignment horizontal="center" vertical="center" wrapText="1"/>
    </xf>
    <xf numFmtId="0" fontId="4" fillId="2" borderId="150" xfId="10" applyFont="1" applyFill="1" applyBorder="1" applyAlignment="1">
      <alignment horizontal="center" vertical="center" wrapText="1"/>
    </xf>
    <xf numFmtId="0" fontId="4" fillId="2" borderId="9" xfId="10" applyFont="1" applyFill="1" applyBorder="1" applyAlignment="1">
      <alignment horizontal="center" vertical="center" wrapText="1"/>
    </xf>
    <xf numFmtId="164" fontId="4" fillId="2" borderId="139" xfId="20" applyFont="1" applyFill="1" applyBorder="1" applyAlignment="1">
      <alignment horizontal="center" vertical="center"/>
    </xf>
    <xf numFmtId="164" fontId="4" fillId="2" borderId="129" xfId="20" applyFont="1" applyFill="1" applyBorder="1" applyAlignment="1">
      <alignment horizontal="center" vertical="center"/>
    </xf>
    <xf numFmtId="0" fontId="4" fillId="0" borderId="31" xfId="10" applyFont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0" fontId="4" fillId="0" borderId="120" xfId="10" applyFont="1" applyBorder="1" applyAlignment="1">
      <alignment horizontal="center" vertical="center" wrapText="1" shrinkToFit="1"/>
    </xf>
    <xf numFmtId="0" fontId="4" fillId="0" borderId="106" xfId="10" applyFont="1" applyBorder="1" applyAlignment="1">
      <alignment horizontal="center" vertical="center" wrapText="1" shrinkToFit="1"/>
    </xf>
    <xf numFmtId="3" fontId="4" fillId="0" borderId="34" xfId="10" applyNumberFormat="1" applyFont="1" applyBorder="1" applyAlignment="1">
      <alignment horizontal="right" vertical="center"/>
    </xf>
    <xf numFmtId="3" fontId="4" fillId="0" borderId="1" xfId="10" applyNumberFormat="1" applyFont="1" applyBorder="1" applyAlignment="1">
      <alignment horizontal="right" vertical="center"/>
    </xf>
    <xf numFmtId="3" fontId="4" fillId="0" borderId="48" xfId="10" applyNumberFormat="1" applyFont="1" applyBorder="1" applyAlignment="1">
      <alignment horizontal="right" vertical="center"/>
    </xf>
    <xf numFmtId="0" fontId="4" fillId="5" borderId="34" xfId="10" applyFont="1" applyFill="1" applyBorder="1" applyAlignment="1">
      <alignment vertical="center"/>
    </xf>
    <xf numFmtId="0" fontId="4" fillId="5" borderId="1" xfId="10" applyFont="1" applyFill="1" applyBorder="1" applyAlignment="1">
      <alignment vertical="center"/>
    </xf>
    <xf numFmtId="0" fontId="4" fillId="5" borderId="48" xfId="10" applyFont="1" applyFill="1" applyBorder="1" applyAlignment="1">
      <alignment vertical="center"/>
    </xf>
    <xf numFmtId="0" fontId="4" fillId="5" borderId="38" xfId="10" applyFont="1" applyFill="1" applyBorder="1" applyAlignment="1">
      <alignment vertical="center"/>
    </xf>
    <xf numFmtId="0" fontId="4" fillId="5" borderId="3" xfId="10" applyFont="1" applyFill="1" applyBorder="1" applyAlignment="1">
      <alignment vertical="center"/>
    </xf>
    <xf numFmtId="0" fontId="4" fillId="5" borderId="119" xfId="10" applyFont="1" applyFill="1" applyBorder="1" applyAlignment="1">
      <alignment vertical="center"/>
    </xf>
    <xf numFmtId="0" fontId="4" fillId="0" borderId="129" xfId="14" applyFont="1" applyBorder="1" applyAlignment="1">
      <alignment horizontal="center" vertical="center"/>
    </xf>
    <xf numFmtId="0" fontId="4" fillId="0" borderId="5" xfId="14" applyFont="1" applyBorder="1" applyAlignment="1">
      <alignment horizontal="center" vertical="center"/>
    </xf>
    <xf numFmtId="0" fontId="4" fillId="0" borderId="146" xfId="10" applyFont="1" applyBorder="1" applyAlignment="1">
      <alignment horizontal="center"/>
    </xf>
    <xf numFmtId="0" fontId="4" fillId="0" borderId="13" xfId="10" applyFont="1" applyBorder="1" applyAlignment="1">
      <alignment horizontal="center"/>
    </xf>
    <xf numFmtId="0" fontId="40" fillId="0" borderId="0" xfId="0" applyFont="1" applyAlignment="1">
      <alignment horizontal="center"/>
    </xf>
    <xf numFmtId="49" fontId="4" fillId="2" borderId="149" xfId="10" applyNumberFormat="1" applyFont="1" applyFill="1" applyBorder="1" applyAlignment="1">
      <alignment horizontal="center" vertical="center" wrapText="1"/>
    </xf>
    <xf numFmtId="49" fontId="4" fillId="2" borderId="11" xfId="10" applyNumberFormat="1" applyFont="1" applyFill="1" applyBorder="1" applyAlignment="1">
      <alignment horizontal="center" vertical="center" wrapText="1"/>
    </xf>
    <xf numFmtId="0" fontId="4" fillId="2" borderId="129" xfId="14" applyFont="1" applyFill="1" applyBorder="1" applyAlignment="1">
      <alignment horizontal="center" vertical="center"/>
    </xf>
    <xf numFmtId="0" fontId="4" fillId="2" borderId="53" xfId="14" applyFont="1" applyFill="1" applyBorder="1" applyAlignment="1">
      <alignment horizontal="center" vertical="center"/>
    </xf>
    <xf numFmtId="0" fontId="4" fillId="2" borderId="31" xfId="14" applyFont="1" applyFill="1" applyBorder="1" applyAlignment="1">
      <alignment horizontal="center" vertical="center" wrapText="1"/>
    </xf>
    <xf numFmtId="0" fontId="4" fillId="2" borderId="1" xfId="14" applyFont="1" applyFill="1" applyBorder="1" applyAlignment="1">
      <alignment horizontal="center" vertical="center" wrapText="1"/>
    </xf>
    <xf numFmtId="0" fontId="4" fillId="2" borderId="40" xfId="14" applyFont="1" applyFill="1" applyBorder="1" applyAlignment="1">
      <alignment horizontal="center"/>
    </xf>
    <xf numFmtId="0" fontId="4" fillId="2" borderId="44" xfId="14" applyFont="1" applyFill="1" applyBorder="1" applyAlignment="1">
      <alignment horizontal="center"/>
    </xf>
    <xf numFmtId="49" fontId="4" fillId="0" borderId="149" xfId="10" applyNumberFormat="1" applyFont="1" applyBorder="1" applyAlignment="1">
      <alignment horizontal="center" vertical="center" wrapText="1"/>
    </xf>
    <xf numFmtId="49" fontId="4" fillId="0" borderId="35" xfId="10" applyNumberFormat="1" applyFont="1" applyBorder="1" applyAlignment="1">
      <alignment horizontal="center" vertical="center" wrapText="1"/>
    </xf>
    <xf numFmtId="0" fontId="27" fillId="2" borderId="58" xfId="10" applyFont="1" applyFill="1" applyBorder="1" applyAlignment="1">
      <alignment horizontal="center" vertical="center"/>
    </xf>
    <xf numFmtId="0" fontId="27" fillId="2" borderId="111" xfId="10" applyFont="1" applyFill="1" applyBorder="1" applyAlignment="1">
      <alignment horizontal="center" vertical="center"/>
    </xf>
    <xf numFmtId="0" fontId="27" fillId="2" borderId="126" xfId="10" applyFont="1" applyFill="1" applyBorder="1" applyAlignment="1">
      <alignment horizontal="center" vertical="center"/>
    </xf>
    <xf numFmtId="0" fontId="4" fillId="0" borderId="139" xfId="10" applyFont="1" applyBorder="1" applyAlignment="1">
      <alignment horizontal="center"/>
    </xf>
    <xf numFmtId="0" fontId="4" fillId="0" borderId="31" xfId="14" applyFont="1" applyBorder="1" applyAlignment="1">
      <alignment horizontal="center" vertical="center"/>
    </xf>
    <xf numFmtId="0" fontId="4" fillId="0" borderId="48" xfId="14" applyFont="1" applyBorder="1" applyAlignment="1">
      <alignment horizontal="center" vertical="center"/>
    </xf>
    <xf numFmtId="0" fontId="4" fillId="0" borderId="162" xfId="10" applyFont="1" applyBorder="1" applyAlignment="1">
      <alignment horizontal="center"/>
    </xf>
    <xf numFmtId="49" fontId="4" fillId="0" borderId="29" xfId="10" applyNumberFormat="1" applyFont="1" applyBorder="1" applyAlignment="1">
      <alignment horizontal="center" vertical="center" wrapText="1"/>
    </xf>
    <xf numFmtId="49" fontId="4" fillId="0" borderId="47" xfId="10" applyNumberFormat="1" applyFont="1" applyBorder="1" applyAlignment="1">
      <alignment horizontal="center" vertical="center" wrapText="1"/>
    </xf>
    <xf numFmtId="0" fontId="27" fillId="2" borderId="139" xfId="10" applyFont="1" applyFill="1" applyBorder="1" applyAlignment="1">
      <alignment horizontal="center" vertical="center"/>
    </xf>
    <xf numFmtId="0" fontId="27" fillId="2" borderId="146" xfId="10" applyFont="1" applyFill="1" applyBorder="1" applyAlignment="1">
      <alignment horizontal="center" vertical="center"/>
    </xf>
    <xf numFmtId="0" fontId="27" fillId="2" borderId="161" xfId="10" applyFont="1" applyFill="1" applyBorder="1" applyAlignment="1">
      <alignment horizontal="center" vertical="center"/>
    </xf>
    <xf numFmtId="3" fontId="25" fillId="0" borderId="0" xfId="14" applyNumberFormat="1" applyFont="1" applyAlignment="1">
      <alignment horizontal="left" vertical="center"/>
    </xf>
    <xf numFmtId="172" fontId="47" fillId="0" borderId="0" xfId="7" applyNumberFormat="1" applyFont="1" applyAlignment="1">
      <alignment horizontal="right" vertical="center"/>
    </xf>
    <xf numFmtId="0" fontId="47" fillId="0" borderId="0" xfId="7" applyFont="1" applyAlignment="1">
      <alignment horizontal="left" vertical="center" wrapText="1"/>
    </xf>
    <xf numFmtId="0" fontId="47" fillId="0" borderId="0" xfId="7" applyFont="1" applyAlignment="1">
      <alignment horizontal="center" vertical="center"/>
    </xf>
    <xf numFmtId="0" fontId="46" fillId="0" borderId="0" xfId="7" applyFont="1" applyAlignment="1">
      <alignment horizontal="center" vertical="center" wrapText="1"/>
    </xf>
    <xf numFmtId="0" fontId="40" fillId="0" borderId="0" xfId="7" applyFont="1" applyAlignment="1">
      <alignment horizontal="center"/>
    </xf>
    <xf numFmtId="164" fontId="4" fillId="0" borderId="0" xfId="20" applyFont="1" applyAlignment="1">
      <alignment horizontal="center" vertical="center" wrapText="1"/>
    </xf>
    <xf numFmtId="0" fontId="25" fillId="2" borderId="0" xfId="10" applyFont="1" applyFill="1" applyAlignment="1">
      <alignment horizontal="center"/>
    </xf>
    <xf numFmtId="49" fontId="4" fillId="0" borderId="59" xfId="0" applyNumberFormat="1" applyFont="1" applyBorder="1" applyAlignment="1">
      <alignment horizontal="center" vertical="center" wrapText="1"/>
    </xf>
    <xf numFmtId="49" fontId="4" fillId="0" borderId="7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4" fillId="0" borderId="11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/>
    </xf>
    <xf numFmtId="0" fontId="37" fillId="7" borderId="113" xfId="0" applyFont="1" applyFill="1" applyBorder="1" applyAlignment="1">
      <alignment horizontal="right" vertical="center"/>
    </xf>
    <xf numFmtId="0" fontId="37" fillId="7" borderId="52" xfId="0" applyFont="1" applyFill="1" applyBorder="1" applyAlignment="1">
      <alignment horizontal="right" vertical="center"/>
    </xf>
    <xf numFmtId="0" fontId="37" fillId="7" borderId="131" xfId="0" applyFont="1" applyFill="1" applyBorder="1" applyAlignment="1">
      <alignment horizontal="right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19" xfId="0" applyNumberFormat="1" applyFont="1" applyBorder="1" applyAlignment="1">
      <alignment horizontal="center" vertical="center" wrapText="1"/>
    </xf>
    <xf numFmtId="0" fontId="4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4" fillId="0" borderId="145" xfId="4" applyFont="1" applyBorder="1" applyAlignment="1">
      <alignment horizontal="center" vertical="center"/>
    </xf>
    <xf numFmtId="0" fontId="4" fillId="0" borderId="146" xfId="4" applyFont="1" applyBorder="1" applyAlignment="1">
      <alignment horizontal="center" vertical="center"/>
    </xf>
    <xf numFmtId="49" fontId="4" fillId="0" borderId="59" xfId="4" applyNumberFormat="1" applyFont="1" applyBorder="1" applyAlignment="1">
      <alignment horizontal="center" vertical="center" wrapText="1"/>
    </xf>
    <xf numFmtId="49" fontId="4" fillId="0" borderId="74" xfId="4" applyNumberFormat="1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49" fontId="4" fillId="0" borderId="48" xfId="4" applyNumberFormat="1" applyFont="1" applyBorder="1" applyAlignment="1">
      <alignment horizontal="center" vertical="center" wrapText="1"/>
    </xf>
    <xf numFmtId="49" fontId="4" fillId="0" borderId="34" xfId="4" applyNumberFormat="1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 wrapText="1"/>
    </xf>
    <xf numFmtId="0" fontId="4" fillId="0" borderId="21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49" fontId="4" fillId="0" borderId="3" xfId="4" applyNumberFormat="1" applyFont="1" applyBorder="1" applyAlignment="1">
      <alignment horizontal="center" vertical="center" wrapText="1"/>
    </xf>
    <xf numFmtId="49" fontId="4" fillId="0" borderId="119" xfId="4" applyNumberFormat="1" applyFont="1" applyBorder="1" applyAlignment="1">
      <alignment horizontal="center" vertical="center" wrapText="1"/>
    </xf>
    <xf numFmtId="0" fontId="4" fillId="0" borderId="113" xfId="4" applyFont="1" applyBorder="1" applyAlignment="1">
      <alignment horizontal="right"/>
    </xf>
    <xf numFmtId="0" fontId="4" fillId="0" borderId="52" xfId="4" applyFont="1" applyBorder="1" applyAlignment="1">
      <alignment horizontal="right"/>
    </xf>
    <xf numFmtId="0" fontId="4" fillId="0" borderId="131" xfId="4" applyFont="1" applyBorder="1" applyAlignment="1">
      <alignment horizontal="right"/>
    </xf>
    <xf numFmtId="0" fontId="4" fillId="2" borderId="0" xfId="0" applyFont="1" applyFill="1" applyAlignment="1">
      <alignment horizontal="center" vertical="center"/>
    </xf>
  </cellXfs>
  <cellStyles count="22">
    <cellStyle name="Comma [0] 2" xfId="1" xr:uid="{892CF22D-0ACC-4C77-B21E-66B26E2FC4CA}"/>
    <cellStyle name="Comma 2" xfId="2" xr:uid="{59DAE584-5E29-464A-B9BD-FBA8AC5A8C07}"/>
    <cellStyle name="Normal" xfId="0" builtinId="0"/>
    <cellStyle name="Normal 12 2" xfId="3" xr:uid="{8757D485-B438-4516-928A-F757269A344C}"/>
    <cellStyle name="Normal 2" xfId="4" xr:uid="{0A85F04F-DDD2-4260-A8FC-8401C6A79259}"/>
    <cellStyle name="Normal 3" xfId="5" xr:uid="{D8809458-4A3A-4037-B6DD-BFE24B433C2C}"/>
    <cellStyle name="Normal 3 2" xfId="6" xr:uid="{3C70B707-7212-4401-87EB-32FE5C978260}"/>
    <cellStyle name="Normal 4" xfId="7" xr:uid="{6249970A-0A90-466F-AAF2-479A0380B912}"/>
    <cellStyle name="Normal 5" xfId="8" xr:uid="{16312985-9405-4767-B107-2A4212FDF96E}"/>
    <cellStyle name="Normal 6" xfId="9" xr:uid="{A3B94604-4EB5-417B-A8FB-8993D6A3AA38}"/>
    <cellStyle name="Normal 7" xfId="10" xr:uid="{F2793A62-D211-4A1C-A651-97F6C21A5B54}"/>
    <cellStyle name="Normal 8" xfId="11" xr:uid="{12461998-51B8-4F77-A47D-647679ACED3E}"/>
    <cellStyle name="Normal 9" xfId="12" xr:uid="{FB34ED25-BDEF-4A34-BF41-4C2A8A4B31EC}"/>
    <cellStyle name="Normal_2008_IC-Sumarni pregled tabela_ElEn" xfId="13" xr:uid="{27FCAF5A-DCBB-42E2-9178-4D9C8C4C279E}"/>
    <cellStyle name="Normal_EEB  I-XII  2005" xfId="14" xr:uid="{5FBAED2B-EF96-4BBA-A265-EC6636D8738F}"/>
    <cellStyle name="Normal_IC-EK-G Distribucija 20-zahtev" xfId="15" xr:uid="{40C6B2A8-179E-4B7C-8809-799FFC3E9ADF}"/>
    <cellStyle name="Normalan_PD ED JUGOISTOK KOREKCIJA INVESTICIJA-ZA SLANJE 03.02.2009." xfId="16" xr:uid="{83122985-524B-4DBB-B843-6E2EFF65BC60}"/>
    <cellStyle name="Percent" xfId="17" builtinId="5"/>
    <cellStyle name="Percent 2" xfId="18" xr:uid="{954A9B2F-C79D-4E49-83A9-5978B6DE3F3D}"/>
    <cellStyle name="Percent 3" xfId="19" xr:uid="{75E2436E-9883-4F6C-9BD3-A9ABF879387E}"/>
    <cellStyle name="Standard_A" xfId="20" xr:uid="{AE0FDE68-2071-4D89-BCFD-8CBBDA8D7DFF}"/>
    <cellStyle name="Standard_A_1" xfId="21" xr:uid="{889DFDA8-AC36-442C-9895-DD2E16C503C5}"/>
  </cellStyles>
  <dxfs count="2">
    <dxf>
      <font>
        <condense val="0"/>
        <extend val="0"/>
        <u/>
      </font>
      <fill>
        <patternFill patternType="none">
          <bgColor indexed="65"/>
        </patternFill>
      </fill>
    </dxf>
    <dxf>
      <font>
        <condense val="0"/>
        <extend val="0"/>
        <u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1190625</xdr:colOff>
      <xdr:row>8</xdr:row>
      <xdr:rowOff>47625</xdr:rowOff>
    </xdr:to>
    <xdr:pic>
      <xdr:nvPicPr>
        <xdr:cNvPr id="58484" name="Picture 1">
          <a:extLst>
            <a:ext uri="{FF2B5EF4-FFF2-40B4-BE49-F238E27FC236}">
              <a16:creationId xmlns:a16="http://schemas.microsoft.com/office/drawing/2014/main" id="{9A227520-D1F7-DDF1-7AFE-596721C4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1145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2932-57F7-41B2-819E-58C978DBBC9A}">
  <sheetPr codeName="Sheet1">
    <pageSetUpPr fitToPage="1"/>
  </sheetPr>
  <dimension ref="A1:AR331"/>
  <sheetViews>
    <sheetView showGridLines="0" showZeros="0" tabSelected="1" zoomScaleNormal="100" workbookViewId="0"/>
  </sheetViews>
  <sheetFormatPr defaultRowHeight="12.75" x14ac:dyDescent="0.2"/>
  <cols>
    <col min="1" max="1" width="14.28515625" style="12" customWidth="1"/>
    <col min="2" max="2" width="19" style="12" customWidth="1"/>
    <col min="3" max="3" width="10.28515625" style="12" customWidth="1"/>
    <col min="4" max="8" width="12.7109375" style="12" customWidth="1"/>
    <col min="9" max="16384" width="9.140625" style="12"/>
  </cols>
  <sheetData>
    <row r="1" spans="1:44" x14ac:dyDescent="0.2">
      <c r="AR1" s="12" t="s">
        <v>292</v>
      </c>
    </row>
    <row r="2" spans="1:44" x14ac:dyDescent="0.2">
      <c r="AR2" s="12" t="s">
        <v>325</v>
      </c>
    </row>
    <row r="3" spans="1:44" x14ac:dyDescent="0.2">
      <c r="AR3" s="12" t="s">
        <v>326</v>
      </c>
    </row>
    <row r="4" spans="1:44" x14ac:dyDescent="0.2">
      <c r="AR4" s="12">
        <v>3</v>
      </c>
    </row>
    <row r="6" spans="1:44" s="120" customFormat="1" x14ac:dyDescent="0.2"/>
    <row r="7" spans="1:44" s="120" customFormat="1" x14ac:dyDescent="0.2"/>
    <row r="8" spans="1:44" s="120" customFormat="1" x14ac:dyDescent="0.2"/>
    <row r="9" spans="1:44" s="120" customFormat="1" x14ac:dyDescent="0.2"/>
    <row r="10" spans="1:44" s="120" customFormat="1" x14ac:dyDescent="0.2">
      <c r="A10" s="12" t="s">
        <v>603</v>
      </c>
    </row>
    <row r="11" spans="1:44" s="120" customFormat="1" x14ac:dyDescent="0.2"/>
    <row r="12" spans="1:44" s="120" customFormat="1" x14ac:dyDescent="0.2">
      <c r="A12" s="779" t="s">
        <v>716</v>
      </c>
      <c r="B12" s="678" t="s">
        <v>468</v>
      </c>
    </row>
    <row r="13" spans="1:44" s="120" customFormat="1" x14ac:dyDescent="0.2"/>
    <row r="14" spans="1:44" s="120" customFormat="1" x14ac:dyDescent="0.2"/>
    <row r="15" spans="1:44" s="120" customFormat="1" x14ac:dyDescent="0.2">
      <c r="A15" s="120" t="s">
        <v>340</v>
      </c>
      <c r="C15" s="1044"/>
      <c r="D15" s="1044"/>
      <c r="E15" s="1044"/>
      <c r="F15" s="1044"/>
      <c r="G15" s="1044"/>
      <c r="H15" s="1044"/>
    </row>
    <row r="16" spans="1:44" s="120" customFormat="1" x14ac:dyDescent="0.2">
      <c r="A16" s="120" t="s">
        <v>371</v>
      </c>
      <c r="C16" s="1044"/>
      <c r="D16" s="1044"/>
      <c r="E16" s="1044"/>
      <c r="F16" s="1044"/>
      <c r="G16" s="1044"/>
      <c r="H16" s="1044"/>
    </row>
    <row r="17" spans="1:8" s="120" customFormat="1" x14ac:dyDescent="0.2">
      <c r="A17" s="1" t="s">
        <v>85</v>
      </c>
      <c r="C17" s="1044"/>
      <c r="D17" s="1044"/>
      <c r="E17" s="1044"/>
      <c r="F17" s="1044"/>
      <c r="G17" s="1044"/>
      <c r="H17" s="1044"/>
    </row>
    <row r="18" spans="1:8" s="120" customFormat="1" x14ac:dyDescent="0.2"/>
    <row r="19" spans="1:8" s="120" customFormat="1" x14ac:dyDescent="0.2">
      <c r="A19" s="120" t="s">
        <v>441</v>
      </c>
      <c r="C19" s="701"/>
    </row>
    <row r="20" spans="1:8" s="120" customFormat="1" x14ac:dyDescent="0.2"/>
    <row r="21" spans="1:8" s="120" customFormat="1" x14ac:dyDescent="0.2">
      <c r="A21" s="120" t="s">
        <v>341</v>
      </c>
      <c r="C21" s="1044"/>
      <c r="D21" s="1044"/>
      <c r="E21" s="1044"/>
      <c r="F21" s="1044"/>
      <c r="G21" s="1044"/>
      <c r="H21" s="1044"/>
    </row>
    <row r="22" spans="1:8" s="120" customFormat="1" x14ac:dyDescent="0.2"/>
    <row r="23" spans="1:8" s="120" customFormat="1" x14ac:dyDescent="0.2">
      <c r="A23" s="120" t="s">
        <v>342</v>
      </c>
      <c r="B23" s="120" t="s">
        <v>293</v>
      </c>
      <c r="C23" s="1044"/>
      <c r="D23" s="1044"/>
      <c r="E23" s="1044"/>
      <c r="F23" s="1044"/>
      <c r="G23" s="1044"/>
      <c r="H23" s="1044"/>
    </row>
    <row r="24" spans="1:8" s="120" customFormat="1" x14ac:dyDescent="0.2"/>
    <row r="25" spans="1:8" s="120" customFormat="1" x14ac:dyDescent="0.2">
      <c r="B25" s="120" t="s">
        <v>294</v>
      </c>
      <c r="C25" s="1044"/>
      <c r="D25" s="1044"/>
      <c r="E25" s="1044"/>
      <c r="F25" s="1044"/>
      <c r="G25" s="1044"/>
      <c r="H25" s="1044"/>
    </row>
    <row r="26" spans="1:8" s="120" customFormat="1" x14ac:dyDescent="0.2"/>
    <row r="27" spans="1:8" s="120" customFormat="1" x14ac:dyDescent="0.2">
      <c r="B27" s="120" t="s">
        <v>327</v>
      </c>
      <c r="C27" s="1044"/>
      <c r="D27" s="1044"/>
      <c r="E27" s="1044"/>
      <c r="F27" s="1044"/>
      <c r="G27" s="1044"/>
      <c r="H27" s="1044"/>
    </row>
    <row r="28" spans="1:8" s="120" customFormat="1" x14ac:dyDescent="0.2"/>
    <row r="29" spans="1:8" s="120" customFormat="1" x14ac:dyDescent="0.2">
      <c r="A29" s="120" t="s">
        <v>386</v>
      </c>
      <c r="C29" s="1044"/>
      <c r="D29" s="1044"/>
      <c r="E29" s="1044"/>
      <c r="F29" s="1044"/>
      <c r="G29" s="1044"/>
      <c r="H29" s="1044"/>
    </row>
    <row r="30" spans="1:8" s="120" customFormat="1" x14ac:dyDescent="0.2"/>
    <row r="31" spans="1:8" s="120" customFormat="1" x14ac:dyDescent="0.2"/>
    <row r="32" spans="1:8" s="120" customFormat="1" x14ac:dyDescent="0.2">
      <c r="A32" s="120" t="s">
        <v>29</v>
      </c>
    </row>
    <row r="33" spans="1:8" s="120" customFormat="1" ht="12.75" customHeight="1" x14ac:dyDescent="0.2">
      <c r="A33" s="989" t="s">
        <v>888</v>
      </c>
      <c r="B33" s="990"/>
      <c r="C33" s="990"/>
      <c r="D33" s="701"/>
      <c r="E33" s="701"/>
    </row>
    <row r="34" spans="1:8" ht="6" customHeight="1" x14ac:dyDescent="0.2">
      <c r="A34" s="120"/>
      <c r="B34" s="120"/>
      <c r="C34" s="120"/>
      <c r="D34" s="120"/>
      <c r="E34" s="120"/>
      <c r="F34" s="120"/>
      <c r="G34" s="120"/>
      <c r="H34" s="120"/>
    </row>
    <row r="35" spans="1:8" s="120" customFormat="1" ht="21" customHeight="1" x14ac:dyDescent="0.2">
      <c r="A35" s="1043" t="s">
        <v>604</v>
      </c>
      <c r="B35" s="1043"/>
      <c r="C35" s="1043"/>
      <c r="D35" s="1043"/>
      <c r="E35" s="1043"/>
      <c r="F35" s="1043"/>
      <c r="G35" s="1043"/>
      <c r="H35" s="1043"/>
    </row>
    <row r="36" spans="1:8" s="120" customFormat="1" ht="12.75" customHeight="1" x14ac:dyDescent="0.2">
      <c r="A36" s="53"/>
    </row>
    <row r="37" spans="1:8" s="120" customFormat="1" ht="12.75" customHeight="1" x14ac:dyDescent="0.2">
      <c r="A37"/>
    </row>
    <row r="38" spans="1:8" s="120" customFormat="1" ht="12.75" customHeight="1" x14ac:dyDescent="0.2">
      <c r="A38"/>
    </row>
    <row r="39" spans="1:8" s="120" customFormat="1" ht="12.75" customHeight="1" x14ac:dyDescent="0.2">
      <c r="A39"/>
    </row>
    <row r="40" spans="1:8" s="120" customFormat="1" ht="12.75" customHeight="1" x14ac:dyDescent="0.2">
      <c r="A40"/>
    </row>
    <row r="41" spans="1:8" s="120" customFormat="1" ht="12.75" customHeight="1" x14ac:dyDescent="0.2">
      <c r="A41"/>
    </row>
    <row r="42" spans="1:8" s="120" customFormat="1" ht="12.75" customHeight="1" x14ac:dyDescent="0.2"/>
    <row r="43" spans="1:8" s="120" customFormat="1" x14ac:dyDescent="0.2"/>
    <row r="44" spans="1:8" s="120" customFormat="1" x14ac:dyDescent="0.2"/>
    <row r="45" spans="1:8" s="120" customFormat="1" x14ac:dyDescent="0.2"/>
    <row r="46" spans="1:8" s="120" customFormat="1" x14ac:dyDescent="0.2"/>
    <row r="47" spans="1:8" s="120" customFormat="1" x14ac:dyDescent="0.2"/>
    <row r="48" spans="1:8" s="120" customFormat="1" x14ac:dyDescent="0.2"/>
    <row r="49" s="120" customFormat="1" x14ac:dyDescent="0.2"/>
    <row r="50" s="120" customFormat="1" x14ac:dyDescent="0.2"/>
    <row r="51" s="120" customFormat="1" x14ac:dyDescent="0.2"/>
    <row r="52" s="120" customFormat="1" x14ac:dyDescent="0.2"/>
    <row r="53" s="120" customFormat="1" x14ac:dyDescent="0.2"/>
    <row r="54" s="120" customFormat="1" x14ac:dyDescent="0.2"/>
    <row r="55" s="120" customFormat="1" x14ac:dyDescent="0.2"/>
    <row r="56" s="120" customFormat="1" x14ac:dyDescent="0.2"/>
    <row r="57" s="120" customFormat="1" x14ac:dyDescent="0.2"/>
    <row r="58" s="120" customFormat="1" x14ac:dyDescent="0.2"/>
    <row r="59" s="120" customFormat="1" x14ac:dyDescent="0.2"/>
    <row r="60" s="120" customFormat="1" x14ac:dyDescent="0.2"/>
    <row r="61" s="120" customFormat="1" x14ac:dyDescent="0.2"/>
    <row r="62" s="120" customFormat="1" x14ac:dyDescent="0.2"/>
    <row r="63" s="120" customFormat="1" x14ac:dyDescent="0.2"/>
    <row r="64" s="120" customFormat="1" x14ac:dyDescent="0.2"/>
    <row r="65" s="120" customFormat="1" x14ac:dyDescent="0.2"/>
    <row r="66" s="120" customFormat="1" x14ac:dyDescent="0.2"/>
    <row r="67" s="120" customFormat="1" x14ac:dyDescent="0.2"/>
    <row r="68" s="120" customFormat="1" x14ac:dyDescent="0.2"/>
    <row r="69" s="120" customFormat="1" x14ac:dyDescent="0.2"/>
    <row r="70" s="120" customFormat="1" x14ac:dyDescent="0.2"/>
    <row r="71" s="120" customFormat="1" x14ac:dyDescent="0.2"/>
    <row r="72" s="120" customFormat="1" x14ac:dyDescent="0.2"/>
    <row r="73" s="120" customFormat="1" x14ac:dyDescent="0.2"/>
    <row r="74" s="120" customFormat="1" x14ac:dyDescent="0.2"/>
    <row r="75" s="120" customFormat="1" x14ac:dyDescent="0.2"/>
    <row r="76" s="120" customFormat="1" x14ac:dyDescent="0.2"/>
    <row r="77" s="120" customFormat="1" x14ac:dyDescent="0.2"/>
    <row r="78" s="120" customFormat="1" x14ac:dyDescent="0.2"/>
    <row r="79" s="120" customFormat="1" x14ac:dyDescent="0.2"/>
    <row r="80" s="120" customFormat="1" x14ac:dyDescent="0.2"/>
    <row r="81" s="120" customFormat="1" x14ac:dyDescent="0.2"/>
    <row r="82" s="120" customFormat="1" x14ac:dyDescent="0.2"/>
    <row r="83" s="120" customFormat="1" x14ac:dyDescent="0.2"/>
    <row r="84" s="120" customFormat="1" x14ac:dyDescent="0.2"/>
    <row r="85" s="120" customFormat="1" x14ac:dyDescent="0.2"/>
    <row r="86" s="120" customFormat="1" x14ac:dyDescent="0.2"/>
    <row r="87" s="120" customFormat="1" x14ac:dyDescent="0.2"/>
    <row r="88" s="120" customFormat="1" x14ac:dyDescent="0.2"/>
    <row r="89" s="120" customFormat="1" x14ac:dyDescent="0.2"/>
    <row r="90" s="120" customFormat="1" x14ac:dyDescent="0.2"/>
    <row r="91" s="120" customFormat="1" x14ac:dyDescent="0.2"/>
    <row r="92" s="120" customFormat="1" x14ac:dyDescent="0.2"/>
    <row r="93" s="120" customFormat="1" x14ac:dyDescent="0.2"/>
    <row r="94" s="120" customFormat="1" x14ac:dyDescent="0.2"/>
    <row r="95" s="120" customFormat="1" x14ac:dyDescent="0.2"/>
    <row r="96" s="120" customFormat="1" x14ac:dyDescent="0.2"/>
    <row r="97" s="120" customFormat="1" x14ac:dyDescent="0.2"/>
    <row r="98" s="120" customFormat="1" x14ac:dyDescent="0.2"/>
    <row r="99" s="120" customFormat="1" x14ac:dyDescent="0.2"/>
    <row r="100" s="120" customFormat="1" x14ac:dyDescent="0.2"/>
    <row r="101" s="120" customFormat="1" x14ac:dyDescent="0.2"/>
    <row r="102" s="120" customFormat="1" x14ac:dyDescent="0.2"/>
    <row r="103" s="120" customFormat="1" x14ac:dyDescent="0.2"/>
    <row r="104" s="120" customFormat="1" x14ac:dyDescent="0.2"/>
    <row r="105" s="120" customFormat="1" x14ac:dyDescent="0.2"/>
    <row r="106" s="120" customFormat="1" x14ac:dyDescent="0.2"/>
    <row r="107" s="120" customFormat="1" x14ac:dyDescent="0.2"/>
    <row r="108" s="120" customFormat="1" x14ac:dyDescent="0.2"/>
    <row r="109" s="120" customFormat="1" x14ac:dyDescent="0.2"/>
    <row r="110" s="120" customFormat="1" x14ac:dyDescent="0.2"/>
    <row r="111" s="120" customFormat="1" x14ac:dyDescent="0.2"/>
    <row r="112" s="120" customFormat="1" x14ac:dyDescent="0.2"/>
    <row r="113" s="120" customFormat="1" x14ac:dyDescent="0.2"/>
    <row r="114" s="120" customFormat="1" x14ac:dyDescent="0.2"/>
    <row r="115" s="120" customFormat="1" x14ac:dyDescent="0.2"/>
    <row r="116" s="120" customFormat="1" x14ac:dyDescent="0.2"/>
    <row r="117" s="120" customFormat="1" x14ac:dyDescent="0.2"/>
    <row r="118" s="120" customFormat="1" x14ac:dyDescent="0.2"/>
    <row r="119" s="120" customFormat="1" x14ac:dyDescent="0.2"/>
    <row r="120" s="120" customFormat="1" x14ac:dyDescent="0.2"/>
    <row r="121" s="120" customFormat="1" x14ac:dyDescent="0.2"/>
    <row r="122" s="120" customFormat="1" x14ac:dyDescent="0.2"/>
    <row r="123" s="120" customFormat="1" x14ac:dyDescent="0.2"/>
    <row r="124" s="120" customFormat="1" x14ac:dyDescent="0.2"/>
    <row r="125" s="120" customFormat="1" x14ac:dyDescent="0.2"/>
    <row r="126" s="120" customFormat="1" x14ac:dyDescent="0.2"/>
    <row r="127" s="120" customFormat="1" x14ac:dyDescent="0.2"/>
    <row r="128" s="120" customFormat="1" x14ac:dyDescent="0.2"/>
    <row r="129" s="120" customFormat="1" x14ac:dyDescent="0.2"/>
    <row r="130" s="120" customFormat="1" x14ac:dyDescent="0.2"/>
    <row r="131" s="120" customFormat="1" x14ac:dyDescent="0.2"/>
    <row r="132" s="120" customFormat="1" x14ac:dyDescent="0.2"/>
    <row r="133" s="120" customFormat="1" x14ac:dyDescent="0.2"/>
    <row r="134" s="120" customFormat="1" x14ac:dyDescent="0.2"/>
    <row r="135" s="120" customFormat="1" x14ac:dyDescent="0.2"/>
    <row r="136" s="120" customFormat="1" x14ac:dyDescent="0.2"/>
    <row r="137" s="120" customFormat="1" x14ac:dyDescent="0.2"/>
    <row r="138" s="120" customFormat="1" x14ac:dyDescent="0.2"/>
    <row r="139" s="120" customFormat="1" x14ac:dyDescent="0.2"/>
    <row r="140" s="120" customFormat="1" x14ac:dyDescent="0.2"/>
    <row r="141" s="120" customFormat="1" x14ac:dyDescent="0.2"/>
    <row r="142" s="120" customFormat="1" x14ac:dyDescent="0.2"/>
    <row r="143" s="120" customFormat="1" x14ac:dyDescent="0.2"/>
    <row r="144" s="120" customFormat="1" x14ac:dyDescent="0.2"/>
    <row r="145" s="120" customFormat="1" x14ac:dyDescent="0.2"/>
    <row r="146" s="120" customFormat="1" x14ac:dyDescent="0.2"/>
    <row r="147" s="120" customFormat="1" x14ac:dyDescent="0.2"/>
    <row r="148" s="120" customFormat="1" x14ac:dyDescent="0.2"/>
    <row r="149" s="120" customFormat="1" x14ac:dyDescent="0.2"/>
    <row r="150" s="120" customFormat="1" x14ac:dyDescent="0.2"/>
    <row r="151" s="120" customFormat="1" x14ac:dyDescent="0.2"/>
    <row r="152" s="120" customFormat="1" x14ac:dyDescent="0.2"/>
    <row r="153" s="120" customFormat="1" x14ac:dyDescent="0.2"/>
    <row r="154" s="120" customFormat="1" x14ac:dyDescent="0.2"/>
    <row r="155" s="120" customFormat="1" x14ac:dyDescent="0.2"/>
    <row r="156" s="120" customFormat="1" x14ac:dyDescent="0.2"/>
    <row r="157" s="120" customFormat="1" x14ac:dyDescent="0.2"/>
    <row r="158" s="120" customFormat="1" x14ac:dyDescent="0.2"/>
    <row r="159" s="120" customFormat="1" x14ac:dyDescent="0.2"/>
    <row r="160" s="120" customFormat="1" x14ac:dyDescent="0.2"/>
    <row r="161" s="120" customFormat="1" x14ac:dyDescent="0.2"/>
    <row r="162" s="120" customFormat="1" x14ac:dyDescent="0.2"/>
    <row r="163" s="120" customFormat="1" x14ac:dyDescent="0.2"/>
    <row r="164" s="120" customFormat="1" x14ac:dyDescent="0.2"/>
    <row r="165" s="120" customFormat="1" x14ac:dyDescent="0.2"/>
    <row r="166" s="120" customFormat="1" x14ac:dyDescent="0.2"/>
    <row r="167" s="120" customFormat="1" x14ac:dyDescent="0.2"/>
    <row r="168" s="120" customFormat="1" x14ac:dyDescent="0.2"/>
    <row r="169" s="120" customFormat="1" x14ac:dyDescent="0.2"/>
    <row r="170" s="120" customFormat="1" x14ac:dyDescent="0.2"/>
    <row r="171" s="120" customFormat="1" x14ac:dyDescent="0.2"/>
    <row r="172" s="120" customFormat="1" x14ac:dyDescent="0.2"/>
    <row r="173" s="120" customFormat="1" x14ac:dyDescent="0.2"/>
    <row r="174" s="120" customFormat="1" x14ac:dyDescent="0.2"/>
    <row r="175" s="120" customFormat="1" x14ac:dyDescent="0.2"/>
    <row r="176" s="120" customFormat="1" x14ac:dyDescent="0.2"/>
    <row r="177" s="120" customFormat="1" x14ac:dyDescent="0.2"/>
    <row r="178" s="120" customFormat="1" x14ac:dyDescent="0.2"/>
    <row r="179" s="120" customFormat="1" x14ac:dyDescent="0.2"/>
    <row r="180" s="120" customFormat="1" x14ac:dyDescent="0.2"/>
    <row r="181" s="120" customFormat="1" x14ac:dyDescent="0.2"/>
    <row r="182" s="120" customFormat="1" x14ac:dyDescent="0.2"/>
    <row r="183" s="120" customFormat="1" x14ac:dyDescent="0.2"/>
    <row r="184" s="120" customFormat="1" x14ac:dyDescent="0.2"/>
    <row r="185" s="120" customFormat="1" x14ac:dyDescent="0.2"/>
    <row r="186" s="120" customFormat="1" x14ac:dyDescent="0.2"/>
    <row r="187" s="120" customFormat="1" x14ac:dyDescent="0.2"/>
    <row r="188" s="120" customFormat="1" x14ac:dyDescent="0.2"/>
    <row r="189" s="120" customFormat="1" x14ac:dyDescent="0.2"/>
    <row r="190" s="120" customFormat="1" x14ac:dyDescent="0.2"/>
    <row r="191" s="120" customFormat="1" x14ac:dyDescent="0.2"/>
    <row r="192" s="120" customFormat="1" x14ac:dyDescent="0.2"/>
    <row r="193" s="120" customFormat="1" x14ac:dyDescent="0.2"/>
    <row r="194" s="120" customFormat="1" x14ac:dyDescent="0.2"/>
    <row r="195" s="120" customFormat="1" x14ac:dyDescent="0.2"/>
    <row r="196" s="120" customFormat="1" x14ac:dyDescent="0.2"/>
    <row r="197" s="120" customFormat="1" x14ac:dyDescent="0.2"/>
    <row r="198" s="120" customFormat="1" x14ac:dyDescent="0.2"/>
    <row r="199" s="120" customFormat="1" x14ac:dyDescent="0.2"/>
    <row r="200" s="120" customFormat="1" x14ac:dyDescent="0.2"/>
    <row r="201" s="120" customFormat="1" x14ac:dyDescent="0.2"/>
    <row r="202" s="120" customFormat="1" x14ac:dyDescent="0.2"/>
    <row r="203" s="120" customFormat="1" x14ac:dyDescent="0.2"/>
    <row r="204" s="120" customFormat="1" x14ac:dyDescent="0.2"/>
    <row r="205" s="120" customFormat="1" x14ac:dyDescent="0.2"/>
    <row r="206" s="120" customFormat="1" x14ac:dyDescent="0.2"/>
    <row r="207" s="120" customFormat="1" x14ac:dyDescent="0.2"/>
    <row r="208" s="120" customFormat="1" x14ac:dyDescent="0.2"/>
    <row r="209" s="120" customFormat="1" x14ac:dyDescent="0.2"/>
    <row r="210" s="120" customFormat="1" x14ac:dyDescent="0.2"/>
    <row r="211" s="120" customFormat="1" x14ac:dyDescent="0.2"/>
    <row r="212" s="120" customFormat="1" x14ac:dyDescent="0.2"/>
    <row r="213" s="120" customFormat="1" x14ac:dyDescent="0.2"/>
    <row r="214" s="120" customFormat="1" x14ac:dyDescent="0.2"/>
    <row r="215" s="120" customFormat="1" x14ac:dyDescent="0.2"/>
    <row r="216" s="120" customFormat="1" x14ac:dyDescent="0.2"/>
    <row r="217" s="120" customFormat="1" x14ac:dyDescent="0.2"/>
    <row r="218" s="120" customFormat="1" x14ac:dyDescent="0.2"/>
    <row r="219" s="120" customFormat="1" x14ac:dyDescent="0.2"/>
    <row r="220" s="120" customFormat="1" x14ac:dyDescent="0.2"/>
    <row r="221" s="120" customFormat="1" x14ac:dyDescent="0.2"/>
    <row r="222" s="120" customFormat="1" x14ac:dyDescent="0.2"/>
    <row r="223" s="120" customFormat="1" x14ac:dyDescent="0.2"/>
    <row r="224" s="120" customFormat="1" x14ac:dyDescent="0.2"/>
    <row r="225" s="120" customFormat="1" x14ac:dyDescent="0.2"/>
    <row r="226" s="120" customFormat="1" x14ac:dyDescent="0.2"/>
    <row r="227" s="120" customFormat="1" x14ac:dyDescent="0.2"/>
    <row r="228" s="120" customFormat="1" x14ac:dyDescent="0.2"/>
    <row r="229" s="120" customFormat="1" x14ac:dyDescent="0.2"/>
    <row r="230" s="120" customFormat="1" x14ac:dyDescent="0.2"/>
    <row r="231" s="120" customFormat="1" x14ac:dyDescent="0.2"/>
    <row r="232" s="120" customFormat="1" x14ac:dyDescent="0.2"/>
    <row r="233" s="120" customFormat="1" x14ac:dyDescent="0.2"/>
    <row r="234" s="120" customFormat="1" x14ac:dyDescent="0.2"/>
    <row r="235" s="120" customFormat="1" x14ac:dyDescent="0.2"/>
    <row r="236" s="120" customFormat="1" x14ac:dyDescent="0.2"/>
    <row r="237" s="120" customFormat="1" x14ac:dyDescent="0.2"/>
    <row r="238" s="120" customFormat="1" x14ac:dyDescent="0.2"/>
    <row r="239" s="120" customFormat="1" x14ac:dyDescent="0.2"/>
    <row r="240" s="120" customFormat="1" x14ac:dyDescent="0.2"/>
    <row r="241" s="120" customFormat="1" x14ac:dyDescent="0.2"/>
    <row r="242" s="120" customFormat="1" x14ac:dyDescent="0.2"/>
    <row r="243" s="120" customFormat="1" x14ac:dyDescent="0.2"/>
    <row r="244" s="120" customFormat="1" x14ac:dyDescent="0.2"/>
    <row r="245" s="120" customFormat="1" x14ac:dyDescent="0.2"/>
    <row r="246" s="120" customFormat="1" x14ac:dyDescent="0.2"/>
    <row r="247" s="120" customFormat="1" x14ac:dyDescent="0.2"/>
    <row r="248" s="120" customFormat="1" x14ac:dyDescent="0.2"/>
    <row r="249" s="120" customFormat="1" x14ac:dyDescent="0.2"/>
    <row r="250" s="120" customFormat="1" x14ac:dyDescent="0.2"/>
    <row r="251" s="120" customFormat="1" x14ac:dyDescent="0.2"/>
    <row r="252" s="120" customFormat="1" x14ac:dyDescent="0.2"/>
    <row r="253" s="120" customFormat="1" x14ac:dyDescent="0.2"/>
    <row r="254" s="120" customFormat="1" x14ac:dyDescent="0.2"/>
    <row r="255" s="120" customFormat="1" x14ac:dyDescent="0.2"/>
    <row r="256" s="120" customFormat="1" x14ac:dyDescent="0.2"/>
    <row r="257" s="120" customFormat="1" x14ac:dyDescent="0.2"/>
    <row r="258" s="120" customFormat="1" x14ac:dyDescent="0.2"/>
    <row r="259" s="120" customFormat="1" x14ac:dyDescent="0.2"/>
    <row r="260" s="120" customFormat="1" x14ac:dyDescent="0.2"/>
    <row r="261" s="120" customFormat="1" x14ac:dyDescent="0.2"/>
    <row r="262" s="120" customFormat="1" x14ac:dyDescent="0.2"/>
    <row r="263" s="120" customFormat="1" x14ac:dyDescent="0.2"/>
    <row r="264" s="120" customFormat="1" x14ac:dyDescent="0.2"/>
    <row r="265" s="120" customFormat="1" x14ac:dyDescent="0.2"/>
    <row r="266" s="120" customFormat="1" x14ac:dyDescent="0.2"/>
    <row r="267" s="120" customFormat="1" x14ac:dyDescent="0.2"/>
    <row r="268" s="120" customFormat="1" x14ac:dyDescent="0.2"/>
    <row r="269" s="120" customFormat="1" x14ac:dyDescent="0.2"/>
    <row r="270" s="120" customFormat="1" x14ac:dyDescent="0.2"/>
    <row r="271" s="120" customFormat="1" x14ac:dyDescent="0.2"/>
    <row r="272" s="120" customFormat="1" x14ac:dyDescent="0.2"/>
    <row r="273" s="120" customFormat="1" x14ac:dyDescent="0.2"/>
    <row r="274" s="120" customFormat="1" x14ac:dyDescent="0.2"/>
    <row r="275" s="120" customFormat="1" x14ac:dyDescent="0.2"/>
    <row r="276" s="120" customFormat="1" x14ac:dyDescent="0.2"/>
    <row r="277" s="120" customFormat="1" x14ac:dyDescent="0.2"/>
    <row r="278" s="120" customFormat="1" x14ac:dyDescent="0.2"/>
    <row r="279" s="120" customFormat="1" x14ac:dyDescent="0.2"/>
    <row r="280" s="120" customFormat="1" x14ac:dyDescent="0.2"/>
    <row r="281" s="120" customFormat="1" x14ac:dyDescent="0.2"/>
    <row r="282" s="120" customFormat="1" x14ac:dyDescent="0.2"/>
    <row r="283" s="120" customFormat="1" x14ac:dyDescent="0.2"/>
    <row r="284" s="120" customFormat="1" x14ac:dyDescent="0.2"/>
    <row r="285" s="120" customFormat="1" x14ac:dyDescent="0.2"/>
    <row r="286" s="120" customFormat="1" x14ac:dyDescent="0.2"/>
    <row r="287" s="120" customFormat="1" x14ac:dyDescent="0.2"/>
    <row r="288" s="120" customFormat="1" x14ac:dyDescent="0.2"/>
    <row r="289" s="120" customFormat="1" x14ac:dyDescent="0.2"/>
    <row r="290" s="120" customFormat="1" x14ac:dyDescent="0.2"/>
    <row r="291" s="120" customFormat="1" x14ac:dyDescent="0.2"/>
    <row r="292" s="120" customFormat="1" x14ac:dyDescent="0.2"/>
    <row r="293" s="120" customFormat="1" x14ac:dyDescent="0.2"/>
    <row r="294" s="120" customFormat="1" x14ac:dyDescent="0.2"/>
    <row r="295" s="120" customFormat="1" x14ac:dyDescent="0.2"/>
    <row r="296" s="120" customFormat="1" x14ac:dyDescent="0.2"/>
    <row r="297" s="120" customFormat="1" x14ac:dyDescent="0.2"/>
    <row r="298" s="120" customFormat="1" x14ac:dyDescent="0.2"/>
    <row r="299" s="120" customFormat="1" x14ac:dyDescent="0.2"/>
    <row r="300" s="120" customFormat="1" x14ac:dyDescent="0.2"/>
    <row r="301" s="120" customFormat="1" x14ac:dyDescent="0.2"/>
    <row r="302" s="120" customFormat="1" x14ac:dyDescent="0.2"/>
    <row r="303" s="120" customFormat="1" x14ac:dyDescent="0.2"/>
    <row r="304" s="120" customFormat="1" x14ac:dyDescent="0.2"/>
    <row r="305" s="120" customFormat="1" x14ac:dyDescent="0.2"/>
    <row r="306" s="120" customFormat="1" x14ac:dyDescent="0.2"/>
    <row r="307" s="120" customFormat="1" x14ac:dyDescent="0.2"/>
    <row r="308" s="120" customFormat="1" x14ac:dyDescent="0.2"/>
    <row r="309" s="120" customFormat="1" x14ac:dyDescent="0.2"/>
    <row r="310" s="120" customFormat="1" x14ac:dyDescent="0.2"/>
    <row r="311" s="120" customFormat="1" x14ac:dyDescent="0.2"/>
    <row r="312" s="120" customFormat="1" x14ac:dyDescent="0.2"/>
    <row r="313" s="120" customFormat="1" x14ac:dyDescent="0.2"/>
    <row r="314" s="120" customFormat="1" x14ac:dyDescent="0.2"/>
    <row r="315" s="120" customFormat="1" x14ac:dyDescent="0.2"/>
    <row r="316" s="120" customFormat="1" x14ac:dyDescent="0.2"/>
    <row r="317" s="120" customFormat="1" x14ac:dyDescent="0.2"/>
    <row r="318" s="120" customFormat="1" x14ac:dyDescent="0.2"/>
    <row r="319" s="120" customFormat="1" x14ac:dyDescent="0.2"/>
    <row r="320" s="120" customFormat="1" x14ac:dyDescent="0.2"/>
    <row r="321" s="120" customFormat="1" x14ac:dyDescent="0.2"/>
    <row r="322" s="120" customFormat="1" x14ac:dyDescent="0.2"/>
    <row r="323" s="120" customFormat="1" x14ac:dyDescent="0.2"/>
    <row r="324" s="120" customFormat="1" x14ac:dyDescent="0.2"/>
    <row r="325" s="120" customFormat="1" x14ac:dyDescent="0.2"/>
    <row r="326" s="120" customFormat="1" x14ac:dyDescent="0.2"/>
    <row r="327" s="120" customFormat="1" x14ac:dyDescent="0.2"/>
    <row r="328" s="120" customFormat="1" x14ac:dyDescent="0.2"/>
    <row r="329" s="120" customFormat="1" x14ac:dyDescent="0.2"/>
    <row r="330" s="120" customFormat="1" x14ac:dyDescent="0.2"/>
    <row r="331" s="120" customFormat="1" x14ac:dyDescent="0.2"/>
  </sheetData>
  <sheetProtection selectLockedCells="1"/>
  <mergeCells count="9">
    <mergeCell ref="A35:H35"/>
    <mergeCell ref="C27:H27"/>
    <mergeCell ref="C29:H29"/>
    <mergeCell ref="C16:H16"/>
    <mergeCell ref="C15:H15"/>
    <mergeCell ref="C21:H21"/>
    <mergeCell ref="C23:H23"/>
    <mergeCell ref="C25:H25"/>
    <mergeCell ref="C17:H17"/>
  </mergeCells>
  <phoneticPr fontId="2" type="noConversion"/>
  <printOptions horizontalCentered="1"/>
  <pageMargins left="0.23622047244094499" right="0.23622047244094499" top="0.511811023622047" bottom="0.511811023622047" header="0.23622047244094499" footer="0.23622047244094499"/>
  <pageSetup paperSize="9" orientation="landscape" r:id="rId1"/>
  <headerFooter alignWithMargins="0">
    <oddFooter>&amp;R&amp;"Arial Narrow,Regular"Страна &amp;P од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3F5E8-E281-494B-A76B-895610D35BA4}">
  <sheetPr codeName="Sheet11">
    <pageSetUpPr fitToPage="1"/>
  </sheetPr>
  <dimension ref="A1:T68"/>
  <sheetViews>
    <sheetView showGridLines="0" showZeros="0" zoomScaleNormal="100" workbookViewId="0"/>
  </sheetViews>
  <sheetFormatPr defaultRowHeight="15" customHeight="1" x14ac:dyDescent="0.2"/>
  <cols>
    <col min="1" max="1" width="5.7109375" style="468" customWidth="1"/>
    <col min="2" max="2" width="9.140625" style="468"/>
    <col min="3" max="3" width="86.85546875" style="468" customWidth="1"/>
    <col min="4" max="4" width="13.7109375" style="468" customWidth="1"/>
    <col min="5" max="16384" width="9.140625" style="468"/>
  </cols>
  <sheetData>
    <row r="1" spans="1:20" s="455" customFormat="1" ht="15" customHeight="1" x14ac:dyDescent="0.2">
      <c r="A1"/>
      <c r="B1"/>
      <c r="C1"/>
    </row>
    <row r="2" spans="1:20" s="455" customFormat="1" ht="15" customHeight="1" x14ac:dyDescent="0.2">
      <c r="A2"/>
      <c r="B2"/>
      <c r="C2"/>
    </row>
    <row r="3" spans="1:20" s="455" customFormat="1" ht="15" customHeight="1" x14ac:dyDescent="0.2">
      <c r="A3"/>
      <c r="B3"/>
      <c r="C3"/>
    </row>
    <row r="4" spans="1:20" s="455" customFormat="1" ht="15" customHeight="1" x14ac:dyDescent="0.2">
      <c r="A4"/>
      <c r="B4"/>
      <c r="C4"/>
    </row>
    <row r="5" spans="1:20" s="455" customFormat="1" ht="15" customHeight="1" x14ac:dyDescent="0.2">
      <c r="A5"/>
      <c r="B5"/>
      <c r="C5"/>
    </row>
    <row r="7" spans="1:20" ht="26.25" customHeight="1" x14ac:dyDescent="0.2">
      <c r="B7" s="1116" t="s">
        <v>550</v>
      </c>
      <c r="C7" s="1116"/>
      <c r="D7" s="1116"/>
    </row>
    <row r="8" spans="1:20" s="455" customFormat="1" ht="15" customHeight="1" x14ac:dyDescent="0.2"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s="455" customFormat="1" ht="15" customHeight="1" thickBot="1" x14ac:dyDescent="0.25">
      <c r="B9" s="456"/>
      <c r="C9" s="457"/>
      <c r="D9" s="458" t="s">
        <v>31</v>
      </c>
    </row>
    <row r="10" spans="1:20" s="455" customFormat="1" ht="15" customHeight="1" thickTop="1" x14ac:dyDescent="0.2">
      <c r="B10" s="1117" t="s">
        <v>17</v>
      </c>
      <c r="C10" s="1119" t="s">
        <v>348</v>
      </c>
      <c r="D10" s="470" t="s">
        <v>133</v>
      </c>
    </row>
    <row r="11" spans="1:20" s="455" customFormat="1" ht="15" customHeight="1" x14ac:dyDescent="0.2">
      <c r="B11" s="1118"/>
      <c r="C11" s="1120"/>
      <c r="D11" s="469">
        <f>+'Poc. strana'!$C$19-1</f>
        <v>-1</v>
      </c>
    </row>
    <row r="12" spans="1:20" s="455" customFormat="1" ht="15" customHeight="1" x14ac:dyDescent="0.2">
      <c r="B12" s="459" t="s">
        <v>349</v>
      </c>
      <c r="C12" s="460" t="s">
        <v>18</v>
      </c>
      <c r="D12" s="556"/>
      <c r="E12" s="468"/>
    </row>
    <row r="13" spans="1:20" s="455" customFormat="1" ht="15" customHeight="1" x14ac:dyDescent="0.2">
      <c r="B13" s="461" t="s">
        <v>352</v>
      </c>
      <c r="C13" s="680" t="s">
        <v>19</v>
      </c>
      <c r="D13" s="557"/>
    </row>
    <row r="14" spans="1:20" s="455" customFormat="1" ht="42" customHeight="1" x14ac:dyDescent="0.2">
      <c r="B14" s="463" t="s">
        <v>360</v>
      </c>
      <c r="C14" s="464" t="s">
        <v>20</v>
      </c>
      <c r="D14" s="558"/>
    </row>
    <row r="15" spans="1:20" s="455" customFormat="1" ht="15" customHeight="1" x14ac:dyDescent="0.2">
      <c r="B15" s="465" t="s">
        <v>84</v>
      </c>
      <c r="C15" s="466" t="s">
        <v>21</v>
      </c>
      <c r="D15" s="559">
        <f>D12-D13-D14</f>
        <v>0</v>
      </c>
    </row>
    <row r="16" spans="1:20" s="455" customFormat="1" ht="15" customHeight="1" x14ac:dyDescent="0.2">
      <c r="B16" s="465" t="s">
        <v>89</v>
      </c>
      <c r="C16" s="467" t="s">
        <v>22</v>
      </c>
      <c r="D16" s="560"/>
    </row>
    <row r="17" spans="2:4" s="455" customFormat="1" ht="15" customHeight="1" x14ac:dyDescent="0.2">
      <c r="B17" s="465" t="s">
        <v>90</v>
      </c>
      <c r="C17" s="462" t="s">
        <v>23</v>
      </c>
      <c r="D17" s="560"/>
    </row>
    <row r="18" spans="2:4" s="455" customFormat="1" ht="42" customHeight="1" x14ac:dyDescent="0.2">
      <c r="B18" s="465" t="s">
        <v>91</v>
      </c>
      <c r="C18" s="464" t="s">
        <v>24</v>
      </c>
      <c r="D18" s="560"/>
    </row>
    <row r="19" spans="2:4" s="455" customFormat="1" ht="15" customHeight="1" x14ac:dyDescent="0.2">
      <c r="B19" s="465" t="s">
        <v>92</v>
      </c>
      <c r="C19" s="466" t="s">
        <v>25</v>
      </c>
      <c r="D19" s="561">
        <f>D16-D17-D18</f>
        <v>0</v>
      </c>
    </row>
    <row r="20" spans="2:4" s="455" customFormat="1" ht="15" customHeight="1" thickBot="1" x14ac:dyDescent="0.25">
      <c r="B20" s="471" t="s">
        <v>93</v>
      </c>
      <c r="C20" s="472" t="s">
        <v>26</v>
      </c>
      <c r="D20" s="562">
        <f>(D15+D19)/2</f>
        <v>0</v>
      </c>
    </row>
    <row r="21" spans="2:4" ht="15" customHeight="1" thickTop="1" x14ac:dyDescent="0.2"/>
    <row r="23" spans="2:4" ht="27" customHeight="1" x14ac:dyDescent="0.2">
      <c r="B23" s="1116" t="s">
        <v>609</v>
      </c>
      <c r="C23" s="1116"/>
      <c r="D23" s="1116"/>
    </row>
    <row r="24" spans="2:4" ht="15" customHeight="1" x14ac:dyDescent="0.2">
      <c r="B24" s="455"/>
      <c r="C24" s="455"/>
      <c r="D24" s="455"/>
    </row>
    <row r="25" spans="2:4" ht="15" customHeight="1" thickBot="1" x14ac:dyDescent="0.25">
      <c r="B25" s="456"/>
      <c r="C25" s="457"/>
      <c r="D25" s="458" t="s">
        <v>31</v>
      </c>
    </row>
    <row r="26" spans="2:4" ht="15" customHeight="1" thickTop="1" x14ac:dyDescent="0.2">
      <c r="B26" s="1117" t="s">
        <v>17</v>
      </c>
      <c r="C26" s="1119" t="s">
        <v>348</v>
      </c>
      <c r="D26" s="470" t="s">
        <v>133</v>
      </c>
    </row>
    <row r="27" spans="2:4" ht="15" customHeight="1" x14ac:dyDescent="0.2">
      <c r="B27" s="1118"/>
      <c r="C27" s="1120"/>
      <c r="D27" s="469">
        <f>+'Poc. strana'!$C$19-2</f>
        <v>-2</v>
      </c>
    </row>
    <row r="28" spans="2:4" ht="15" customHeight="1" x14ac:dyDescent="0.2">
      <c r="B28" s="459" t="s">
        <v>349</v>
      </c>
      <c r="C28" s="460" t="s">
        <v>18</v>
      </c>
      <c r="D28" s="556"/>
    </row>
    <row r="29" spans="2:4" ht="15" customHeight="1" x14ac:dyDescent="0.2">
      <c r="B29" s="461" t="s">
        <v>352</v>
      </c>
      <c r="C29" s="680" t="s">
        <v>19</v>
      </c>
      <c r="D29" s="557"/>
    </row>
    <row r="30" spans="2:4" ht="38.25" x14ac:dyDescent="0.2">
      <c r="B30" s="463" t="s">
        <v>360</v>
      </c>
      <c r="C30" s="464" t="s">
        <v>20</v>
      </c>
      <c r="D30" s="558"/>
    </row>
    <row r="31" spans="2:4" ht="15" customHeight="1" x14ac:dyDescent="0.2">
      <c r="B31" s="465" t="s">
        <v>84</v>
      </c>
      <c r="C31" s="466" t="s">
        <v>21</v>
      </c>
      <c r="D31" s="559">
        <f>D28-D29-D30</f>
        <v>0</v>
      </c>
    </row>
    <row r="32" spans="2:4" ht="15" customHeight="1" x14ac:dyDescent="0.2">
      <c r="B32" s="465" t="s">
        <v>89</v>
      </c>
      <c r="C32" s="467" t="s">
        <v>22</v>
      </c>
      <c r="D32" s="560"/>
    </row>
    <row r="33" spans="2:4" ht="15" customHeight="1" x14ac:dyDescent="0.2">
      <c r="B33" s="465" t="s">
        <v>90</v>
      </c>
      <c r="C33" s="462" t="s">
        <v>23</v>
      </c>
      <c r="D33" s="560"/>
    </row>
    <row r="34" spans="2:4" ht="38.25" x14ac:dyDescent="0.2">
      <c r="B34" s="465" t="s">
        <v>91</v>
      </c>
      <c r="C34" s="464" t="s">
        <v>24</v>
      </c>
      <c r="D34" s="560"/>
    </row>
    <row r="35" spans="2:4" ht="15" customHeight="1" x14ac:dyDescent="0.2">
      <c r="B35" s="465" t="s">
        <v>92</v>
      </c>
      <c r="C35" s="466" t="s">
        <v>25</v>
      </c>
      <c r="D35" s="561">
        <f>D32-D33-D34</f>
        <v>0</v>
      </c>
    </row>
    <row r="36" spans="2:4" ht="15" customHeight="1" thickBot="1" x14ac:dyDescent="0.25">
      <c r="B36" s="471" t="s">
        <v>93</v>
      </c>
      <c r="C36" s="472" t="s">
        <v>26</v>
      </c>
      <c r="D36" s="562">
        <f>(D31+D35)/2</f>
        <v>0</v>
      </c>
    </row>
    <row r="37" spans="2:4" ht="15" customHeight="1" thickTop="1" x14ac:dyDescent="0.2">
      <c r="B37"/>
      <c r="C37"/>
      <c r="D37"/>
    </row>
    <row r="38" spans="2:4" ht="15" customHeight="1" x14ac:dyDescent="0.2">
      <c r="B38"/>
      <c r="C38"/>
      <c r="D38"/>
    </row>
    <row r="39" spans="2:4" ht="27.75" customHeight="1" x14ac:dyDescent="0.2">
      <c r="B39" s="1116" t="s">
        <v>735</v>
      </c>
      <c r="C39" s="1116"/>
      <c r="D39" s="1116"/>
    </row>
    <row r="40" spans="2:4" ht="15" customHeight="1" x14ac:dyDescent="0.2">
      <c r="B40" s="455"/>
      <c r="C40" s="455"/>
      <c r="D40" s="455"/>
    </row>
    <row r="41" spans="2:4" ht="15" customHeight="1" thickBot="1" x14ac:dyDescent="0.25">
      <c r="B41" s="456"/>
      <c r="C41" s="457"/>
      <c r="D41" s="458" t="s">
        <v>31</v>
      </c>
    </row>
    <row r="42" spans="2:4" ht="15" customHeight="1" thickTop="1" x14ac:dyDescent="0.2">
      <c r="B42" s="1117" t="s">
        <v>17</v>
      </c>
      <c r="C42" s="1119" t="s">
        <v>348</v>
      </c>
      <c r="D42" s="470" t="s">
        <v>133</v>
      </c>
    </row>
    <row r="43" spans="2:4" ht="15" customHeight="1" x14ac:dyDescent="0.2">
      <c r="B43" s="1118"/>
      <c r="C43" s="1120"/>
      <c r="D43" s="469">
        <f>+'Poc. strana'!$C$19-3</f>
        <v>-3</v>
      </c>
    </row>
    <row r="44" spans="2:4" ht="15" customHeight="1" x14ac:dyDescent="0.2">
      <c r="B44" s="459" t="s">
        <v>349</v>
      </c>
      <c r="C44" s="460" t="s">
        <v>18</v>
      </c>
      <c r="D44" s="556"/>
    </row>
    <row r="45" spans="2:4" ht="15" customHeight="1" x14ac:dyDescent="0.2">
      <c r="B45" s="461" t="s">
        <v>352</v>
      </c>
      <c r="C45" s="680" t="s">
        <v>19</v>
      </c>
      <c r="D45" s="557"/>
    </row>
    <row r="46" spans="2:4" ht="38.25" x14ac:dyDescent="0.2">
      <c r="B46" s="463" t="s">
        <v>360</v>
      </c>
      <c r="C46" s="464" t="s">
        <v>20</v>
      </c>
      <c r="D46" s="558"/>
    </row>
    <row r="47" spans="2:4" ht="15" customHeight="1" x14ac:dyDescent="0.2">
      <c r="B47" s="465" t="s">
        <v>84</v>
      </c>
      <c r="C47" s="466" t="s">
        <v>21</v>
      </c>
      <c r="D47" s="559">
        <f>D44-D45-D46</f>
        <v>0</v>
      </c>
    </row>
    <row r="48" spans="2:4" ht="15" customHeight="1" x14ac:dyDescent="0.2">
      <c r="B48" s="465" t="s">
        <v>89</v>
      </c>
      <c r="C48" s="467" t="s">
        <v>22</v>
      </c>
      <c r="D48" s="560"/>
    </row>
    <row r="49" spans="2:4" ht="15" customHeight="1" x14ac:dyDescent="0.2">
      <c r="B49" s="465" t="s">
        <v>90</v>
      </c>
      <c r="C49" s="462" t="s">
        <v>23</v>
      </c>
      <c r="D49" s="560"/>
    </row>
    <row r="50" spans="2:4" ht="38.25" x14ac:dyDescent="0.2">
      <c r="B50" s="465" t="s">
        <v>91</v>
      </c>
      <c r="C50" s="464" t="s">
        <v>24</v>
      </c>
      <c r="D50" s="560"/>
    </row>
    <row r="51" spans="2:4" ht="15" customHeight="1" x14ac:dyDescent="0.2">
      <c r="B51" s="465" t="s">
        <v>92</v>
      </c>
      <c r="C51" s="466" t="s">
        <v>25</v>
      </c>
      <c r="D51" s="561">
        <f>D48-D49-D50</f>
        <v>0</v>
      </c>
    </row>
    <row r="52" spans="2:4" ht="15" customHeight="1" thickBot="1" x14ac:dyDescent="0.25">
      <c r="B52" s="471" t="s">
        <v>93</v>
      </c>
      <c r="C52" s="472" t="s">
        <v>26</v>
      </c>
      <c r="D52" s="562">
        <f>(D47+D51)/2</f>
        <v>0</v>
      </c>
    </row>
    <row r="53" spans="2:4" ht="15" customHeight="1" thickTop="1" x14ac:dyDescent="0.2">
      <c r="B53"/>
      <c r="C53"/>
      <c r="D53"/>
    </row>
    <row r="54" spans="2:4" ht="15" customHeight="1" x14ac:dyDescent="0.2">
      <c r="B54"/>
      <c r="C54"/>
      <c r="D54"/>
    </row>
    <row r="55" spans="2:4" ht="15" customHeight="1" x14ac:dyDescent="0.2">
      <c r="B55"/>
      <c r="C55"/>
      <c r="D55"/>
    </row>
    <row r="56" spans="2:4" ht="15" customHeight="1" x14ac:dyDescent="0.2">
      <c r="B56"/>
      <c r="C56"/>
      <c r="D56"/>
    </row>
    <row r="57" spans="2:4" ht="15" customHeight="1" x14ac:dyDescent="0.2">
      <c r="B57"/>
      <c r="C57"/>
      <c r="D57"/>
    </row>
    <row r="58" spans="2:4" ht="15" customHeight="1" x14ac:dyDescent="0.2">
      <c r="B58"/>
      <c r="C58"/>
      <c r="D58"/>
    </row>
    <row r="59" spans="2:4" ht="15" customHeight="1" x14ac:dyDescent="0.2">
      <c r="B59"/>
      <c r="C59"/>
      <c r="D59"/>
    </row>
    <row r="60" spans="2:4" ht="15" customHeight="1" x14ac:dyDescent="0.2">
      <c r="B60"/>
      <c r="C60"/>
      <c r="D60"/>
    </row>
    <row r="61" spans="2:4" ht="15" customHeight="1" x14ac:dyDescent="0.2">
      <c r="B61"/>
      <c r="C61"/>
      <c r="D61"/>
    </row>
    <row r="62" spans="2:4" ht="15" customHeight="1" x14ac:dyDescent="0.2">
      <c r="B62"/>
      <c r="C62"/>
      <c r="D62"/>
    </row>
    <row r="63" spans="2:4" ht="15" customHeight="1" x14ac:dyDescent="0.2">
      <c r="B63"/>
      <c r="C63"/>
      <c r="D63"/>
    </row>
    <row r="64" spans="2:4" ht="15" customHeight="1" x14ac:dyDescent="0.2">
      <c r="B64"/>
      <c r="C64"/>
      <c r="D64"/>
    </row>
    <row r="65" spans="2:4" ht="15" customHeight="1" x14ac:dyDescent="0.2">
      <c r="B65"/>
      <c r="C65"/>
      <c r="D65"/>
    </row>
    <row r="66" spans="2:4" ht="15" customHeight="1" x14ac:dyDescent="0.2">
      <c r="B66"/>
      <c r="C66"/>
      <c r="D66"/>
    </row>
    <row r="67" spans="2:4" ht="15" customHeight="1" x14ac:dyDescent="0.2">
      <c r="B67"/>
      <c r="C67"/>
      <c r="D67"/>
    </row>
    <row r="68" spans="2:4" ht="15" customHeight="1" x14ac:dyDescent="0.2">
      <c r="B68"/>
      <c r="C68"/>
      <c r="D68"/>
    </row>
  </sheetData>
  <mergeCells count="9">
    <mergeCell ref="B39:D39"/>
    <mergeCell ref="B42:B43"/>
    <mergeCell ref="C42:C43"/>
    <mergeCell ref="B7:D7"/>
    <mergeCell ref="B10:B11"/>
    <mergeCell ref="C10:C11"/>
    <mergeCell ref="C26:C27"/>
    <mergeCell ref="B23:D23"/>
    <mergeCell ref="B26:B27"/>
  </mergeCells>
  <phoneticPr fontId="21" type="noConversion"/>
  <printOptions horizontalCentered="1"/>
  <pageMargins left="0.23622047244094491" right="0.15748031496062992" top="1.1417322834645669" bottom="0.55118110236220474" header="0.51181102362204722" footer="0.15748031496062992"/>
  <pageSetup paperSize="9" scale="50" orientation="landscape" r:id="rId1"/>
  <headerFooter alignWithMargins="0">
    <oddFooter>&amp;R&amp;"Arial Narrow,Regular"Страна 1 од 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8570-BF2A-45F4-8F15-D1860E6D9BE9}">
  <sheetPr codeName="Sheet12"/>
  <dimension ref="A1:T47"/>
  <sheetViews>
    <sheetView showGridLines="0" showZeros="0" zoomScaleNormal="100" workbookViewId="0"/>
  </sheetViews>
  <sheetFormatPr defaultColWidth="8.85546875" defaultRowHeight="30" customHeight="1" x14ac:dyDescent="0.2"/>
  <cols>
    <col min="1" max="1" width="3.140625" style="20" customWidth="1"/>
    <col min="2" max="2" width="6.140625" style="3" customWidth="1"/>
    <col min="3" max="3" width="37" style="3" customWidth="1"/>
    <col min="4" max="4" width="10.28515625" style="3" customWidth="1"/>
    <col min="5" max="5" width="12.42578125" style="3" customWidth="1"/>
    <col min="6" max="6" width="9.5703125" style="3" bestFit="1" customWidth="1"/>
    <col min="7" max="17" width="7.7109375" style="3" customWidth="1"/>
    <col min="18" max="18" width="10.5703125" style="3" customWidth="1"/>
    <col min="19" max="16384" width="8.85546875" style="3"/>
  </cols>
  <sheetData>
    <row r="1" spans="1:20" ht="16.5" customHeight="1" x14ac:dyDescent="0.2">
      <c r="A1"/>
      <c r="B1"/>
      <c r="C1"/>
      <c r="D1"/>
      <c r="E1"/>
      <c r="F1"/>
    </row>
    <row r="2" spans="1:20" ht="15" customHeight="1" x14ac:dyDescent="0.2">
      <c r="A2"/>
      <c r="B2"/>
      <c r="C2"/>
      <c r="D2"/>
      <c r="E2"/>
      <c r="F2"/>
    </row>
    <row r="3" spans="1:20" ht="19.5" customHeight="1" x14ac:dyDescent="0.2">
      <c r="A3"/>
      <c r="B3"/>
      <c r="C3"/>
      <c r="D3"/>
      <c r="E3"/>
      <c r="F3"/>
    </row>
    <row r="4" spans="1:20" ht="14.25" customHeight="1" x14ac:dyDescent="0.2">
      <c r="A4"/>
      <c r="B4"/>
      <c r="C4"/>
      <c r="D4"/>
      <c r="E4"/>
      <c r="F4"/>
    </row>
    <row r="5" spans="1:20" ht="20.100000000000001" customHeight="1" x14ac:dyDescent="0.2">
      <c r="A5"/>
      <c r="B5"/>
      <c r="C5"/>
      <c r="D5"/>
      <c r="E5"/>
      <c r="F5"/>
    </row>
    <row r="6" spans="1:20" ht="10.5" customHeight="1" x14ac:dyDescent="0.2">
      <c r="A6" s="3"/>
      <c r="B6" s="19"/>
    </row>
    <row r="7" spans="1:20" ht="18" customHeight="1" x14ac:dyDescent="0.2">
      <c r="A7" s="3"/>
      <c r="B7" s="1097" t="s">
        <v>551</v>
      </c>
      <c r="C7" s="1097"/>
      <c r="D7" s="1097"/>
      <c r="E7" s="1097"/>
      <c r="F7" s="1097"/>
      <c r="G7" s="1097"/>
      <c r="H7" s="1097"/>
      <c r="I7" s="1097"/>
      <c r="J7" s="1097"/>
      <c r="K7" s="1097"/>
      <c r="L7" s="1097"/>
      <c r="M7" s="1097"/>
      <c r="N7" s="1097"/>
      <c r="O7" s="1097"/>
      <c r="P7" s="1097"/>
      <c r="Q7" s="1097"/>
      <c r="R7" s="1097"/>
    </row>
    <row r="8" spans="1:20" ht="11.25" customHeight="1" x14ac:dyDescent="0.2">
      <c r="A8" s="3"/>
      <c r="B8" s="89"/>
      <c r="C8" s="89"/>
      <c r="D8" s="89"/>
      <c r="E8" s="89"/>
      <c r="F8" s="89"/>
      <c r="G8" s="89"/>
      <c r="H8" s="89"/>
    </row>
    <row r="9" spans="1:20" ht="12.75" customHeight="1" thickBot="1" x14ac:dyDescent="0.25">
      <c r="A9" s="3"/>
      <c r="B9" s="89"/>
      <c r="C9" s="89"/>
      <c r="D9" s="89"/>
      <c r="E9" s="89"/>
      <c r="F9" s="89"/>
      <c r="G9" s="89"/>
      <c r="H9" s="89"/>
    </row>
    <row r="10" spans="1:20" ht="13.5" thickTop="1" x14ac:dyDescent="0.2">
      <c r="A10" s="3"/>
      <c r="B10" s="1121">
        <f>'Poc. strana'!$C$19</f>
        <v>0</v>
      </c>
      <c r="C10" s="1122"/>
      <c r="D10" s="1122"/>
      <c r="E10" s="1122"/>
      <c r="F10" s="1122"/>
      <c r="G10" s="1122"/>
      <c r="H10" s="1122"/>
      <c r="I10" s="1122"/>
      <c r="J10" s="1122"/>
      <c r="K10" s="1122"/>
      <c r="L10" s="1122"/>
      <c r="M10" s="1122"/>
      <c r="N10" s="1122"/>
      <c r="O10" s="1122"/>
      <c r="P10" s="1122"/>
      <c r="Q10" s="1122"/>
      <c r="R10" s="1123"/>
    </row>
    <row r="11" spans="1:20" ht="25.5" x14ac:dyDescent="0.2">
      <c r="A11" s="3"/>
      <c r="B11" s="42" t="s">
        <v>284</v>
      </c>
      <c r="C11" s="43" t="s">
        <v>311</v>
      </c>
      <c r="D11" s="43" t="s">
        <v>370</v>
      </c>
      <c r="E11" s="43" t="s">
        <v>452</v>
      </c>
      <c r="F11" s="90" t="s">
        <v>287</v>
      </c>
      <c r="G11" s="90" t="s">
        <v>288</v>
      </c>
      <c r="H11" s="90" t="s">
        <v>289</v>
      </c>
      <c r="I11" s="145" t="s">
        <v>442</v>
      </c>
      <c r="J11" s="145" t="s">
        <v>443</v>
      </c>
      <c r="K11" s="145" t="s">
        <v>444</v>
      </c>
      <c r="L11" s="145" t="s">
        <v>445</v>
      </c>
      <c r="M11" s="145" t="s">
        <v>446</v>
      </c>
      <c r="N11" s="145" t="s">
        <v>447</v>
      </c>
      <c r="O11" s="145" t="s">
        <v>448</v>
      </c>
      <c r="P11" s="145" t="s">
        <v>456</v>
      </c>
      <c r="Q11" s="145" t="s">
        <v>457</v>
      </c>
      <c r="R11" s="91" t="s">
        <v>458</v>
      </c>
    </row>
    <row r="12" spans="1:20" ht="15.75" x14ac:dyDescent="0.2">
      <c r="B12" s="138" t="s">
        <v>349</v>
      </c>
      <c r="C12" s="139" t="s">
        <v>249</v>
      </c>
      <c r="D12" s="140" t="s">
        <v>471</v>
      </c>
      <c r="E12" s="110" t="s">
        <v>131</v>
      </c>
      <c r="F12" s="424"/>
      <c r="G12" s="424"/>
      <c r="H12" s="424"/>
      <c r="I12" s="424"/>
      <c r="J12" s="424"/>
      <c r="K12" s="424"/>
      <c r="L12" s="424"/>
      <c r="M12" s="424"/>
      <c r="N12" s="424"/>
      <c r="O12" s="424"/>
      <c r="P12" s="424"/>
      <c r="Q12" s="424"/>
      <c r="R12" s="425">
        <f>SUM(F12:Q12)</f>
        <v>0</v>
      </c>
      <c r="T12" s="88"/>
    </row>
    <row r="13" spans="1:20" ht="15.75" x14ac:dyDescent="0.2">
      <c r="B13" s="272" t="s">
        <v>352</v>
      </c>
      <c r="C13" s="273" t="s">
        <v>248</v>
      </c>
      <c r="D13" s="140" t="s">
        <v>130</v>
      </c>
      <c r="E13" s="110" t="s">
        <v>425</v>
      </c>
      <c r="F13" s="301"/>
      <c r="G13" s="301"/>
      <c r="H13" s="301"/>
      <c r="I13" s="301"/>
      <c r="J13" s="301"/>
      <c r="K13" s="301"/>
      <c r="L13" s="301"/>
      <c r="M13" s="301"/>
      <c r="N13" s="301"/>
      <c r="O13" s="301"/>
      <c r="P13" s="301"/>
      <c r="Q13" s="301"/>
      <c r="R13" s="703">
        <f>IF(R12=0,,R14/R12)</f>
        <v>0</v>
      </c>
      <c r="T13" s="88"/>
    </row>
    <row r="14" spans="1:20" ht="25.5" x14ac:dyDescent="0.2">
      <c r="B14" s="272" t="s">
        <v>360</v>
      </c>
      <c r="C14" s="273" t="s">
        <v>250</v>
      </c>
      <c r="D14" s="140" t="s">
        <v>426</v>
      </c>
      <c r="E14" s="110" t="s">
        <v>131</v>
      </c>
      <c r="F14" s="937">
        <v>0</v>
      </c>
      <c r="G14" s="937">
        <v>0</v>
      </c>
      <c r="H14" s="937">
        <v>0</v>
      </c>
      <c r="I14" s="937">
        <v>0</v>
      </c>
      <c r="J14" s="937">
        <v>0</v>
      </c>
      <c r="K14" s="937">
        <v>0</v>
      </c>
      <c r="L14" s="937">
        <v>0</v>
      </c>
      <c r="M14" s="937">
        <v>0</v>
      </c>
      <c r="N14" s="937">
        <v>0</v>
      </c>
      <c r="O14" s="937">
        <v>0</v>
      </c>
      <c r="P14" s="937">
        <v>0</v>
      </c>
      <c r="Q14" s="937">
        <v>0</v>
      </c>
      <c r="R14" s="275">
        <f>SUM(F14:Q14)</f>
        <v>0</v>
      </c>
      <c r="T14" s="88"/>
    </row>
    <row r="15" spans="1:20" ht="25.5" x14ac:dyDescent="0.2">
      <c r="B15" s="272" t="s">
        <v>84</v>
      </c>
      <c r="C15" s="139" t="s">
        <v>245</v>
      </c>
      <c r="D15" s="140" t="s">
        <v>454</v>
      </c>
      <c r="E15" s="140" t="s">
        <v>453</v>
      </c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23"/>
      <c r="Q15" s="423"/>
      <c r="R15" s="274"/>
      <c r="T15" s="88"/>
    </row>
    <row r="16" spans="1:20" s="18" customFormat="1" ht="16.5" thickBot="1" x14ac:dyDescent="0.25">
      <c r="A16" s="39"/>
      <c r="B16" s="141" t="s">
        <v>89</v>
      </c>
      <c r="C16" s="142" t="s">
        <v>251</v>
      </c>
      <c r="D16" s="143" t="s">
        <v>246</v>
      </c>
      <c r="E16" s="144" t="s">
        <v>424</v>
      </c>
      <c r="F16" s="190">
        <f>PRODUCT(F14:F15)</f>
        <v>0</v>
      </c>
      <c r="G16" s="190">
        <f t="shared" ref="G16:Q16" si="0">PRODUCT(G14:G15)</f>
        <v>0</v>
      </c>
      <c r="H16" s="190">
        <f t="shared" si="0"/>
        <v>0</v>
      </c>
      <c r="I16" s="190">
        <f t="shared" si="0"/>
        <v>0</v>
      </c>
      <c r="J16" s="190">
        <f t="shared" si="0"/>
        <v>0</v>
      </c>
      <c r="K16" s="190">
        <f t="shared" si="0"/>
        <v>0</v>
      </c>
      <c r="L16" s="190">
        <f t="shared" si="0"/>
        <v>0</v>
      </c>
      <c r="M16" s="190">
        <f t="shared" si="0"/>
        <v>0</v>
      </c>
      <c r="N16" s="190">
        <f t="shared" si="0"/>
        <v>0</v>
      </c>
      <c r="O16" s="190">
        <f t="shared" si="0"/>
        <v>0</v>
      </c>
      <c r="P16" s="190">
        <f t="shared" si="0"/>
        <v>0</v>
      </c>
      <c r="Q16" s="190">
        <f t="shared" si="0"/>
        <v>0</v>
      </c>
      <c r="R16" s="74">
        <f>SUM(F16:Q16)</f>
        <v>0</v>
      </c>
      <c r="T16" s="88"/>
    </row>
    <row r="17" spans="2:18" ht="15" customHeight="1" thickTop="1" x14ac:dyDescent="0.2">
      <c r="B17" s="146"/>
      <c r="C17" s="146"/>
      <c r="D17" s="146"/>
      <c r="E17" s="147"/>
    </row>
    <row r="18" spans="2:18" ht="15" customHeight="1" x14ac:dyDescent="0.2">
      <c r="B18" s="146"/>
      <c r="C18" s="146"/>
      <c r="D18" s="146"/>
      <c r="E18" s="148"/>
    </row>
    <row r="19" spans="2:18" ht="15" customHeight="1" thickBot="1" x14ac:dyDescent="0.25">
      <c r="B19" s="147"/>
      <c r="C19" s="147"/>
      <c r="D19" s="147"/>
      <c r="E19" s="147"/>
    </row>
    <row r="20" spans="2:18" ht="13.5" thickTop="1" x14ac:dyDescent="0.2">
      <c r="B20" s="1121" t="str">
        <f>"Остварење "&amp;'Poc. strana'!$C$19-1&amp;". године"</f>
        <v>Остварење -1. године</v>
      </c>
      <c r="C20" s="1122"/>
      <c r="D20" s="1122"/>
      <c r="E20" s="1122"/>
      <c r="F20" s="1122"/>
      <c r="G20" s="1122"/>
      <c r="H20" s="1122"/>
      <c r="I20" s="1122"/>
      <c r="J20" s="1122"/>
      <c r="K20" s="1122"/>
      <c r="L20" s="1122"/>
      <c r="M20" s="1122"/>
      <c r="N20" s="1122"/>
      <c r="O20" s="1122"/>
      <c r="P20" s="1122"/>
      <c r="Q20" s="1122"/>
      <c r="R20" s="1123"/>
    </row>
    <row r="21" spans="2:18" ht="25.5" x14ac:dyDescent="0.2">
      <c r="B21" s="42" t="s">
        <v>284</v>
      </c>
      <c r="C21" s="43" t="s">
        <v>311</v>
      </c>
      <c r="D21" s="43" t="s">
        <v>370</v>
      </c>
      <c r="E21" s="43" t="s">
        <v>452</v>
      </c>
      <c r="F21" s="90" t="s">
        <v>287</v>
      </c>
      <c r="G21" s="90" t="s">
        <v>288</v>
      </c>
      <c r="H21" s="90" t="s">
        <v>289</v>
      </c>
      <c r="I21" s="145" t="s">
        <v>442</v>
      </c>
      <c r="J21" s="145" t="s">
        <v>443</v>
      </c>
      <c r="K21" s="145" t="s">
        <v>444</v>
      </c>
      <c r="L21" s="145" t="s">
        <v>445</v>
      </c>
      <c r="M21" s="145" t="s">
        <v>446</v>
      </c>
      <c r="N21" s="145" t="s">
        <v>447</v>
      </c>
      <c r="O21" s="145" t="s">
        <v>448</v>
      </c>
      <c r="P21" s="145" t="s">
        <v>456</v>
      </c>
      <c r="Q21" s="145" t="s">
        <v>457</v>
      </c>
      <c r="R21" s="91" t="s">
        <v>458</v>
      </c>
    </row>
    <row r="22" spans="2:18" ht="15.75" x14ac:dyDescent="0.2">
      <c r="B22" s="138" t="s">
        <v>349</v>
      </c>
      <c r="C22" s="139" t="s">
        <v>470</v>
      </c>
      <c r="D22" s="140" t="s">
        <v>247</v>
      </c>
      <c r="E22" s="110" t="s">
        <v>131</v>
      </c>
      <c r="F22" s="424"/>
      <c r="G22" s="424"/>
      <c r="H22" s="424"/>
      <c r="I22" s="424"/>
      <c r="J22" s="424"/>
      <c r="K22" s="424"/>
      <c r="L22" s="424"/>
      <c r="M22" s="424"/>
      <c r="N22" s="424"/>
      <c r="O22" s="424"/>
      <c r="P22" s="424"/>
      <c r="Q22" s="424"/>
      <c r="R22" s="425">
        <f>SUM(F22:Q22)</f>
        <v>0</v>
      </c>
    </row>
    <row r="23" spans="2:18" ht="15.75" x14ac:dyDescent="0.2">
      <c r="B23" s="272" t="s">
        <v>352</v>
      </c>
      <c r="C23" s="273" t="s">
        <v>248</v>
      </c>
      <c r="D23" s="140" t="s">
        <v>130</v>
      </c>
      <c r="E23" s="110" t="s">
        <v>425</v>
      </c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703">
        <f>IF(R22=0,,R24/R22)</f>
        <v>0</v>
      </c>
    </row>
    <row r="24" spans="2:18" ht="25.5" x14ac:dyDescent="0.2">
      <c r="B24" s="272" t="s">
        <v>360</v>
      </c>
      <c r="C24" s="273" t="s">
        <v>250</v>
      </c>
      <c r="D24" s="140" t="s">
        <v>426</v>
      </c>
      <c r="E24" s="110" t="s">
        <v>131</v>
      </c>
      <c r="F24" s="937">
        <f>+F22*(F23/(1-F23))</f>
        <v>0</v>
      </c>
      <c r="G24" s="937">
        <f t="shared" ref="G24:Q24" si="1">+G22*(G23/(1-G23))</f>
        <v>0</v>
      </c>
      <c r="H24" s="937">
        <f t="shared" si="1"/>
        <v>0</v>
      </c>
      <c r="I24" s="937">
        <f t="shared" si="1"/>
        <v>0</v>
      </c>
      <c r="J24" s="937">
        <f t="shared" si="1"/>
        <v>0</v>
      </c>
      <c r="K24" s="937">
        <f t="shared" si="1"/>
        <v>0</v>
      </c>
      <c r="L24" s="937">
        <f t="shared" si="1"/>
        <v>0</v>
      </c>
      <c r="M24" s="937">
        <f t="shared" si="1"/>
        <v>0</v>
      </c>
      <c r="N24" s="937">
        <f t="shared" si="1"/>
        <v>0</v>
      </c>
      <c r="O24" s="937">
        <f t="shared" si="1"/>
        <v>0</v>
      </c>
      <c r="P24" s="937">
        <f t="shared" si="1"/>
        <v>0</v>
      </c>
      <c r="Q24" s="937">
        <f t="shared" si="1"/>
        <v>0</v>
      </c>
      <c r="R24" s="275">
        <f>SUM(F24:Q24)</f>
        <v>0</v>
      </c>
    </row>
    <row r="25" spans="2:18" ht="25.5" x14ac:dyDescent="0.2">
      <c r="B25" s="272" t="s">
        <v>84</v>
      </c>
      <c r="C25" s="139" t="s">
        <v>245</v>
      </c>
      <c r="D25" s="140" t="s">
        <v>454</v>
      </c>
      <c r="E25" s="140" t="s">
        <v>453</v>
      </c>
      <c r="F25" s="423"/>
      <c r="G25" s="423"/>
      <c r="H25" s="423"/>
      <c r="I25" s="423"/>
      <c r="J25" s="423"/>
      <c r="K25" s="423"/>
      <c r="L25" s="423"/>
      <c r="M25" s="423"/>
      <c r="N25" s="423"/>
      <c r="O25" s="423"/>
      <c r="P25" s="423"/>
      <c r="Q25" s="423"/>
      <c r="R25" s="274"/>
    </row>
    <row r="26" spans="2:18" ht="16.5" thickBot="1" x14ac:dyDescent="0.25">
      <c r="B26" s="141" t="s">
        <v>89</v>
      </c>
      <c r="C26" s="142" t="s">
        <v>251</v>
      </c>
      <c r="D26" s="143" t="s">
        <v>246</v>
      </c>
      <c r="E26" s="144" t="s">
        <v>424</v>
      </c>
      <c r="F26" s="190">
        <f>PRODUCT(F24:F25)</f>
        <v>0</v>
      </c>
      <c r="G26" s="190">
        <f t="shared" ref="G26:Q26" si="2">PRODUCT(G24:G25)</f>
        <v>0</v>
      </c>
      <c r="H26" s="190">
        <f t="shared" si="2"/>
        <v>0</v>
      </c>
      <c r="I26" s="190">
        <f t="shared" si="2"/>
        <v>0</v>
      </c>
      <c r="J26" s="190">
        <f t="shared" si="2"/>
        <v>0</v>
      </c>
      <c r="K26" s="190">
        <f t="shared" si="2"/>
        <v>0</v>
      </c>
      <c r="L26" s="190">
        <f t="shared" si="2"/>
        <v>0</v>
      </c>
      <c r="M26" s="190">
        <f t="shared" si="2"/>
        <v>0</v>
      </c>
      <c r="N26" s="190">
        <f t="shared" si="2"/>
        <v>0</v>
      </c>
      <c r="O26" s="190">
        <f t="shared" si="2"/>
        <v>0</v>
      </c>
      <c r="P26" s="190">
        <f t="shared" si="2"/>
        <v>0</v>
      </c>
      <c r="Q26" s="190">
        <f t="shared" si="2"/>
        <v>0</v>
      </c>
      <c r="R26" s="74">
        <f>SUM(F26:Q26)</f>
        <v>0</v>
      </c>
    </row>
    <row r="27" spans="2:18" ht="15" customHeight="1" thickTop="1" x14ac:dyDescent="0.2"/>
    <row r="28" spans="2:18" ht="15" customHeight="1" x14ac:dyDescent="0.2"/>
    <row r="29" spans="2:18" ht="15" customHeight="1" thickBot="1" x14ac:dyDescent="0.25"/>
    <row r="30" spans="2:18" ht="13.5" thickTop="1" x14ac:dyDescent="0.2">
      <c r="B30" s="1121" t="str">
        <f>"Остварење "&amp;'Poc. strana'!$C$19-2&amp;". године"</f>
        <v>Остварење -2. године</v>
      </c>
      <c r="C30" s="1122"/>
      <c r="D30" s="1122"/>
      <c r="E30" s="1122"/>
      <c r="F30" s="1122"/>
      <c r="G30" s="1122"/>
      <c r="H30" s="1122"/>
      <c r="I30" s="1122"/>
      <c r="J30" s="1122"/>
      <c r="K30" s="1122"/>
      <c r="L30" s="1122"/>
      <c r="M30" s="1122"/>
      <c r="N30" s="1122"/>
      <c r="O30" s="1122"/>
      <c r="P30" s="1122"/>
      <c r="Q30" s="1122"/>
      <c r="R30" s="1123"/>
    </row>
    <row r="31" spans="2:18" ht="25.5" x14ac:dyDescent="0.2">
      <c r="B31" s="42" t="s">
        <v>284</v>
      </c>
      <c r="C31" s="43" t="s">
        <v>311</v>
      </c>
      <c r="D31" s="43" t="s">
        <v>370</v>
      </c>
      <c r="E31" s="43" t="s">
        <v>452</v>
      </c>
      <c r="F31" s="90" t="s">
        <v>287</v>
      </c>
      <c r="G31" s="90" t="s">
        <v>288</v>
      </c>
      <c r="H31" s="90" t="s">
        <v>289</v>
      </c>
      <c r="I31" s="145" t="s">
        <v>442</v>
      </c>
      <c r="J31" s="145" t="s">
        <v>443</v>
      </c>
      <c r="K31" s="145" t="s">
        <v>444</v>
      </c>
      <c r="L31" s="145" t="s">
        <v>445</v>
      </c>
      <c r="M31" s="145" t="s">
        <v>446</v>
      </c>
      <c r="N31" s="145" t="s">
        <v>447</v>
      </c>
      <c r="O31" s="145" t="s">
        <v>448</v>
      </c>
      <c r="P31" s="145" t="s">
        <v>456</v>
      </c>
      <c r="Q31" s="145" t="s">
        <v>457</v>
      </c>
      <c r="R31" s="91" t="s">
        <v>458</v>
      </c>
    </row>
    <row r="32" spans="2:18" ht="15.75" x14ac:dyDescent="0.2">
      <c r="B32" s="138" t="s">
        <v>349</v>
      </c>
      <c r="C32" s="139" t="s">
        <v>470</v>
      </c>
      <c r="D32" s="140" t="s">
        <v>247</v>
      </c>
      <c r="E32" s="110" t="s">
        <v>131</v>
      </c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5">
        <f>SUM(F32:Q32)</f>
        <v>0</v>
      </c>
    </row>
    <row r="33" spans="2:18" ht="15.75" x14ac:dyDescent="0.2">
      <c r="B33" s="272" t="s">
        <v>352</v>
      </c>
      <c r="C33" s="273" t="s">
        <v>248</v>
      </c>
      <c r="D33" s="140" t="s">
        <v>130</v>
      </c>
      <c r="E33" s="110" t="s">
        <v>425</v>
      </c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703">
        <f>IF(R32=0,,R34/R32)</f>
        <v>0</v>
      </c>
    </row>
    <row r="34" spans="2:18" ht="25.5" x14ac:dyDescent="0.2">
      <c r="B34" s="272" t="s">
        <v>360</v>
      </c>
      <c r="C34" s="273" t="s">
        <v>250</v>
      </c>
      <c r="D34" s="140" t="s">
        <v>426</v>
      </c>
      <c r="E34" s="110" t="s">
        <v>131</v>
      </c>
      <c r="F34" s="937">
        <f>+F32*(F33/(1-F33))</f>
        <v>0</v>
      </c>
      <c r="G34" s="937">
        <f t="shared" ref="G34:Q34" si="3">+G32*(G33/(1-G33))</f>
        <v>0</v>
      </c>
      <c r="H34" s="937">
        <f t="shared" si="3"/>
        <v>0</v>
      </c>
      <c r="I34" s="937">
        <f t="shared" si="3"/>
        <v>0</v>
      </c>
      <c r="J34" s="937">
        <f t="shared" si="3"/>
        <v>0</v>
      </c>
      <c r="K34" s="937">
        <f t="shared" si="3"/>
        <v>0</v>
      </c>
      <c r="L34" s="937">
        <f t="shared" si="3"/>
        <v>0</v>
      </c>
      <c r="M34" s="937">
        <f t="shared" si="3"/>
        <v>0</v>
      </c>
      <c r="N34" s="937">
        <f t="shared" si="3"/>
        <v>0</v>
      </c>
      <c r="O34" s="937">
        <f t="shared" si="3"/>
        <v>0</v>
      </c>
      <c r="P34" s="937">
        <f t="shared" si="3"/>
        <v>0</v>
      </c>
      <c r="Q34" s="937">
        <f t="shared" si="3"/>
        <v>0</v>
      </c>
      <c r="R34" s="275">
        <f>SUM(F34:Q34)</f>
        <v>0</v>
      </c>
    </row>
    <row r="35" spans="2:18" ht="25.5" x14ac:dyDescent="0.2">
      <c r="B35" s="272" t="s">
        <v>84</v>
      </c>
      <c r="C35" s="139" t="s">
        <v>245</v>
      </c>
      <c r="D35" s="140" t="s">
        <v>454</v>
      </c>
      <c r="E35" s="140" t="s">
        <v>453</v>
      </c>
      <c r="F35" s="423"/>
      <c r="G35" s="423"/>
      <c r="H35" s="423"/>
      <c r="I35" s="423"/>
      <c r="J35" s="423"/>
      <c r="K35" s="423"/>
      <c r="L35" s="423"/>
      <c r="M35" s="423"/>
      <c r="N35" s="423"/>
      <c r="O35" s="423"/>
      <c r="P35" s="423"/>
      <c r="Q35" s="423"/>
      <c r="R35" s="274"/>
    </row>
    <row r="36" spans="2:18" ht="16.5" thickBot="1" x14ac:dyDescent="0.25">
      <c r="B36" s="141" t="s">
        <v>89</v>
      </c>
      <c r="C36" s="142" t="s">
        <v>251</v>
      </c>
      <c r="D36" s="143" t="s">
        <v>246</v>
      </c>
      <c r="E36" s="144" t="s">
        <v>424</v>
      </c>
      <c r="F36" s="190">
        <f>PRODUCT(F34:F35)</f>
        <v>0</v>
      </c>
      <c r="G36" s="190">
        <f t="shared" ref="G36:Q36" si="4">PRODUCT(G34:G35)</f>
        <v>0</v>
      </c>
      <c r="H36" s="190">
        <f t="shared" si="4"/>
        <v>0</v>
      </c>
      <c r="I36" s="190">
        <f t="shared" si="4"/>
        <v>0</v>
      </c>
      <c r="J36" s="190">
        <f t="shared" si="4"/>
        <v>0</v>
      </c>
      <c r="K36" s="190">
        <f t="shared" si="4"/>
        <v>0</v>
      </c>
      <c r="L36" s="190">
        <f t="shared" si="4"/>
        <v>0</v>
      </c>
      <c r="M36" s="190">
        <f t="shared" si="4"/>
        <v>0</v>
      </c>
      <c r="N36" s="190">
        <f t="shared" si="4"/>
        <v>0</v>
      </c>
      <c r="O36" s="190">
        <f t="shared" si="4"/>
        <v>0</v>
      </c>
      <c r="P36" s="190">
        <f t="shared" si="4"/>
        <v>0</v>
      </c>
      <c r="Q36" s="190">
        <f t="shared" si="4"/>
        <v>0</v>
      </c>
      <c r="R36" s="74">
        <f>SUM(F36:Q36)</f>
        <v>0</v>
      </c>
    </row>
    <row r="37" spans="2:18" ht="15" customHeight="1" thickTop="1" x14ac:dyDescent="0.2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2:18" ht="15" customHeight="1" x14ac:dyDescent="0.2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18" ht="15" customHeight="1" thickBot="1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18" ht="13.5" thickTop="1" x14ac:dyDescent="0.2">
      <c r="B40" s="1121" t="str">
        <f>"Остварење "&amp;'Poc. strana'!$C$19-3&amp;". године"</f>
        <v>Остварење -3. године</v>
      </c>
      <c r="C40" s="1122"/>
      <c r="D40" s="1122"/>
      <c r="E40" s="1122"/>
      <c r="F40" s="1122"/>
      <c r="G40" s="1122"/>
      <c r="H40" s="1122"/>
      <c r="I40" s="1122"/>
      <c r="J40" s="1122"/>
      <c r="K40" s="1122"/>
      <c r="L40" s="1122"/>
      <c r="M40" s="1122"/>
      <c r="N40" s="1122"/>
      <c r="O40" s="1122"/>
      <c r="P40" s="1122"/>
      <c r="Q40" s="1122"/>
      <c r="R40" s="1123"/>
    </row>
    <row r="41" spans="2:18" ht="25.5" x14ac:dyDescent="0.2">
      <c r="B41" s="42" t="s">
        <v>284</v>
      </c>
      <c r="C41" s="43" t="s">
        <v>311</v>
      </c>
      <c r="D41" s="43" t="s">
        <v>370</v>
      </c>
      <c r="E41" s="43" t="s">
        <v>452</v>
      </c>
      <c r="F41" s="90" t="s">
        <v>287</v>
      </c>
      <c r="G41" s="90" t="s">
        <v>288</v>
      </c>
      <c r="H41" s="90" t="s">
        <v>289</v>
      </c>
      <c r="I41" s="145" t="s">
        <v>442</v>
      </c>
      <c r="J41" s="145" t="s">
        <v>443</v>
      </c>
      <c r="K41" s="145" t="s">
        <v>444</v>
      </c>
      <c r="L41" s="145" t="s">
        <v>445</v>
      </c>
      <c r="M41" s="145" t="s">
        <v>446</v>
      </c>
      <c r="N41" s="145" t="s">
        <v>447</v>
      </c>
      <c r="O41" s="145" t="s">
        <v>448</v>
      </c>
      <c r="P41" s="145" t="s">
        <v>456</v>
      </c>
      <c r="Q41" s="145" t="s">
        <v>457</v>
      </c>
      <c r="R41" s="91" t="s">
        <v>458</v>
      </c>
    </row>
    <row r="42" spans="2:18" ht="15.75" x14ac:dyDescent="0.2">
      <c r="B42" s="138" t="s">
        <v>349</v>
      </c>
      <c r="C42" s="139" t="s">
        <v>470</v>
      </c>
      <c r="D42" s="140" t="s">
        <v>247</v>
      </c>
      <c r="E42" s="110" t="s">
        <v>131</v>
      </c>
      <c r="F42" s="424"/>
      <c r="G42" s="424"/>
      <c r="H42" s="424"/>
      <c r="I42" s="424"/>
      <c r="J42" s="424"/>
      <c r="K42" s="424"/>
      <c r="L42" s="424"/>
      <c r="M42" s="424"/>
      <c r="N42" s="424"/>
      <c r="O42" s="424"/>
      <c r="P42" s="424"/>
      <c r="Q42" s="424"/>
      <c r="R42" s="425">
        <f>SUM(F42:Q42)</f>
        <v>0</v>
      </c>
    </row>
    <row r="43" spans="2:18" ht="15.75" x14ac:dyDescent="0.2">
      <c r="B43" s="272" t="s">
        <v>352</v>
      </c>
      <c r="C43" s="273" t="s">
        <v>248</v>
      </c>
      <c r="D43" s="140" t="s">
        <v>130</v>
      </c>
      <c r="E43" s="110" t="s">
        <v>425</v>
      </c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703">
        <f>IF(R42=0,,R44/R42)</f>
        <v>0</v>
      </c>
    </row>
    <row r="44" spans="2:18" ht="25.5" x14ac:dyDescent="0.2">
      <c r="B44" s="272" t="s">
        <v>360</v>
      </c>
      <c r="C44" s="273" t="s">
        <v>250</v>
      </c>
      <c r="D44" s="140" t="s">
        <v>426</v>
      </c>
      <c r="E44" s="110" t="s">
        <v>131</v>
      </c>
      <c r="F44" s="937">
        <f>+F42*(F43/(1-F43))</f>
        <v>0</v>
      </c>
      <c r="G44" s="937">
        <f t="shared" ref="G44:Q44" si="5">+G42*(G43/(1-G43))</f>
        <v>0</v>
      </c>
      <c r="H44" s="937">
        <f t="shared" si="5"/>
        <v>0</v>
      </c>
      <c r="I44" s="937">
        <f t="shared" si="5"/>
        <v>0</v>
      </c>
      <c r="J44" s="937">
        <f t="shared" si="5"/>
        <v>0</v>
      </c>
      <c r="K44" s="937">
        <f t="shared" si="5"/>
        <v>0</v>
      </c>
      <c r="L44" s="937">
        <f t="shared" si="5"/>
        <v>0</v>
      </c>
      <c r="M44" s="937">
        <f t="shared" si="5"/>
        <v>0</v>
      </c>
      <c r="N44" s="937">
        <f t="shared" si="5"/>
        <v>0</v>
      </c>
      <c r="O44" s="937">
        <f t="shared" si="5"/>
        <v>0</v>
      </c>
      <c r="P44" s="937">
        <f t="shared" si="5"/>
        <v>0</v>
      </c>
      <c r="Q44" s="937">
        <f t="shared" si="5"/>
        <v>0</v>
      </c>
      <c r="R44" s="275">
        <f>SUM(F44:Q44)</f>
        <v>0</v>
      </c>
    </row>
    <row r="45" spans="2:18" ht="25.5" x14ac:dyDescent="0.2">
      <c r="B45" s="272" t="s">
        <v>84</v>
      </c>
      <c r="C45" s="139" t="s">
        <v>245</v>
      </c>
      <c r="D45" s="140" t="s">
        <v>454</v>
      </c>
      <c r="E45" s="140" t="s">
        <v>453</v>
      </c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274"/>
    </row>
    <row r="46" spans="2:18" ht="16.5" thickBot="1" x14ac:dyDescent="0.25">
      <c r="B46" s="141" t="s">
        <v>89</v>
      </c>
      <c r="C46" s="142" t="s">
        <v>251</v>
      </c>
      <c r="D46" s="143" t="s">
        <v>246</v>
      </c>
      <c r="E46" s="144" t="s">
        <v>424</v>
      </c>
      <c r="F46" s="190">
        <f>PRODUCT(F44:F45)</f>
        <v>0</v>
      </c>
      <c r="G46" s="190">
        <f t="shared" ref="G46:Q46" si="6">PRODUCT(G44:G45)</f>
        <v>0</v>
      </c>
      <c r="H46" s="190">
        <f t="shared" si="6"/>
        <v>0</v>
      </c>
      <c r="I46" s="190">
        <f t="shared" si="6"/>
        <v>0</v>
      </c>
      <c r="J46" s="190">
        <f t="shared" si="6"/>
        <v>0</v>
      </c>
      <c r="K46" s="190">
        <f t="shared" si="6"/>
        <v>0</v>
      </c>
      <c r="L46" s="190">
        <f t="shared" si="6"/>
        <v>0</v>
      </c>
      <c r="M46" s="190">
        <f t="shared" si="6"/>
        <v>0</v>
      </c>
      <c r="N46" s="190">
        <f t="shared" si="6"/>
        <v>0</v>
      </c>
      <c r="O46" s="190">
        <f t="shared" si="6"/>
        <v>0</v>
      </c>
      <c r="P46" s="190">
        <f t="shared" si="6"/>
        <v>0</v>
      </c>
      <c r="Q46" s="190">
        <f t="shared" si="6"/>
        <v>0</v>
      </c>
      <c r="R46" s="74">
        <f>SUM(F46:Q46)</f>
        <v>0</v>
      </c>
    </row>
    <row r="47" spans="2:18" ht="30" customHeight="1" thickTop="1" x14ac:dyDescent="0.2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</sheetData>
  <sheetProtection formatCells="0" formatColumns="0" selectLockedCells="1"/>
  <mergeCells count="5">
    <mergeCell ref="B10:R10"/>
    <mergeCell ref="B20:R20"/>
    <mergeCell ref="B7:R7"/>
    <mergeCell ref="B30:R30"/>
    <mergeCell ref="B40:R40"/>
  </mergeCells>
  <phoneticPr fontId="2" type="noConversion"/>
  <printOptions horizontalCentered="1"/>
  <pageMargins left="0.23622047244094491" right="0.23622047244094491" top="0.51181102362204722" bottom="0.51181102362204722" header="0.23622047244094491" footer="0.23622047244094491"/>
  <pageSetup paperSize="9" scale="59" orientation="landscape" r:id="rId1"/>
  <headerFooter alignWithMargins="0">
    <oddFooter>&amp;R&amp;"Arial Narrow,Regular"Страна &amp;P од &amp;N</oddFooter>
  </headerFooter>
  <ignoredErrors>
    <ignoredError sqref="R13 R23 R33 R43" formula="1"/>
    <ignoredError sqref="F24:G24 H24:Q24 F34:Q34 F44:Q4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6981-DB6F-48F7-92B1-1D4C861FE53B}">
  <sheetPr codeName="Sheet8"/>
  <dimension ref="A1:G197"/>
  <sheetViews>
    <sheetView showGridLines="0" showZeros="0" zoomScaleNormal="100" workbookViewId="0"/>
  </sheetViews>
  <sheetFormatPr defaultColWidth="8.85546875" defaultRowHeight="30" customHeight="1" x14ac:dyDescent="0.2"/>
  <cols>
    <col min="1" max="1" width="4.140625" style="53" customWidth="1"/>
    <col min="2" max="2" width="13.5703125" style="107" customWidth="1"/>
    <col min="3" max="3" width="72" style="5" customWidth="1"/>
    <col min="4" max="4" width="17.7109375" style="5" customWidth="1"/>
    <col min="5" max="7" width="17.7109375" style="53" customWidth="1"/>
    <col min="8" max="16384" width="8.85546875" style="53"/>
  </cols>
  <sheetData>
    <row r="1" spans="1:7" s="5" customFormat="1" ht="17.25" customHeight="1" x14ac:dyDescent="0.2">
      <c r="A1"/>
      <c r="B1"/>
      <c r="C1"/>
    </row>
    <row r="2" spans="1:7" s="5" customFormat="1" ht="17.25" customHeight="1" x14ac:dyDescent="0.2">
      <c r="A2"/>
      <c r="B2"/>
      <c r="C2"/>
    </row>
    <row r="3" spans="1:7" s="5" customFormat="1" ht="17.25" customHeight="1" x14ac:dyDescent="0.2">
      <c r="A3"/>
      <c r="B3"/>
      <c r="C3"/>
    </row>
    <row r="4" spans="1:7" s="5" customFormat="1" ht="17.25" customHeight="1" x14ac:dyDescent="0.2">
      <c r="A4"/>
      <c r="B4"/>
      <c r="C4"/>
      <c r="D4" s="4"/>
    </row>
    <row r="5" spans="1:7" s="5" customFormat="1" ht="17.25" customHeight="1" x14ac:dyDescent="0.2">
      <c r="A5"/>
      <c r="B5"/>
      <c r="C5"/>
      <c r="D5" s="4"/>
    </row>
    <row r="6" spans="1:7" ht="17.25" customHeight="1" x14ac:dyDescent="0.2">
      <c r="C6" s="4"/>
      <c r="D6" s="4"/>
    </row>
    <row r="7" spans="1:7" s="5" customFormat="1" ht="22.5" customHeight="1" x14ac:dyDescent="0.2">
      <c r="B7" s="1097" t="s">
        <v>552</v>
      </c>
      <c r="C7" s="1097"/>
      <c r="D7" s="1097"/>
      <c r="E7" s="1097"/>
      <c r="F7" s="1097"/>
      <c r="G7" s="1097"/>
    </row>
    <row r="8" spans="1:7" s="5" customFormat="1" ht="12.75" x14ac:dyDescent="0.2">
      <c r="B8" s="108"/>
      <c r="C8" s="108"/>
      <c r="D8" s="108"/>
    </row>
    <row r="9" spans="1:7" s="5" customFormat="1" ht="13.5" thickBot="1" x14ac:dyDescent="0.25">
      <c r="B9" s="6"/>
      <c r="C9" s="109"/>
      <c r="E9" s="109"/>
      <c r="G9" s="129" t="s">
        <v>451</v>
      </c>
    </row>
    <row r="10" spans="1:7" s="3" customFormat="1" ht="27" customHeight="1" thickTop="1" x14ac:dyDescent="0.2">
      <c r="B10" s="1094" t="s">
        <v>284</v>
      </c>
      <c r="C10" s="1126" t="s">
        <v>311</v>
      </c>
      <c r="D10" s="1127" t="str">
        <f>CONCATENATE("Остварење ",'Poc. strana'!$C$19-3)</f>
        <v>Остварење -3</v>
      </c>
      <c r="E10" s="1127" t="str">
        <f>CONCATENATE("Остварење ",'Poc. strana'!$C$19-2)</f>
        <v>Остварење -2</v>
      </c>
      <c r="F10" s="1127" t="str">
        <f>CONCATENATE("Остварење ",'Poc. strana'!$C$19-1)</f>
        <v>Остварење -1</v>
      </c>
      <c r="G10" s="1124">
        <f>+'Poc. strana'!$C$19</f>
        <v>0</v>
      </c>
    </row>
    <row r="11" spans="1:7" s="3" customFormat="1" ht="12.75" x14ac:dyDescent="0.2">
      <c r="B11" s="1113"/>
      <c r="C11" s="1073"/>
      <c r="D11" s="1128"/>
      <c r="E11" s="1128"/>
      <c r="F11" s="1128"/>
      <c r="G11" s="1125"/>
    </row>
    <row r="12" spans="1:7" s="3" customFormat="1" ht="16.5" customHeight="1" x14ac:dyDescent="0.2">
      <c r="B12" s="563">
        <v>1</v>
      </c>
      <c r="C12" s="564" t="s">
        <v>312</v>
      </c>
      <c r="D12" s="313"/>
      <c r="E12" s="313"/>
      <c r="F12" s="313"/>
      <c r="G12" s="286"/>
    </row>
    <row r="13" spans="1:7" s="3" customFormat="1" ht="16.5" customHeight="1" x14ac:dyDescent="0.2">
      <c r="B13" s="87">
        <f t="shared" ref="B13:B18" si="0">+B12+1</f>
        <v>2</v>
      </c>
      <c r="C13" s="111" t="s">
        <v>240</v>
      </c>
      <c r="D13" s="283"/>
      <c r="E13" s="283"/>
      <c r="F13" s="283"/>
      <c r="G13" s="287"/>
    </row>
    <row r="14" spans="1:7" s="3" customFormat="1" ht="16.5" customHeight="1" x14ac:dyDescent="0.2">
      <c r="B14" s="87">
        <f t="shared" si="0"/>
        <v>3</v>
      </c>
      <c r="C14" s="111" t="s">
        <v>553</v>
      </c>
      <c r="D14" s="283"/>
      <c r="E14" s="283"/>
      <c r="F14" s="283"/>
      <c r="G14" s="287"/>
    </row>
    <row r="15" spans="1:7" s="3" customFormat="1" ht="16.5" customHeight="1" x14ac:dyDescent="0.2">
      <c r="B15" s="87">
        <f t="shared" si="0"/>
        <v>4</v>
      </c>
      <c r="C15" s="111" t="s">
        <v>472</v>
      </c>
      <c r="D15" s="290"/>
      <c r="E15" s="290"/>
      <c r="F15" s="290"/>
      <c r="G15" s="288"/>
    </row>
    <row r="16" spans="1:7" s="3" customFormat="1" ht="16.5" customHeight="1" x14ac:dyDescent="0.2">
      <c r="B16" s="87">
        <f t="shared" si="0"/>
        <v>5</v>
      </c>
      <c r="C16" s="111" t="s">
        <v>473</v>
      </c>
      <c r="D16" s="290"/>
      <c r="E16" s="290"/>
      <c r="F16" s="290"/>
      <c r="G16" s="288"/>
    </row>
    <row r="17" spans="2:7" s="3" customFormat="1" ht="16.5" customHeight="1" x14ac:dyDescent="0.2">
      <c r="B17" s="112">
        <f t="shared" si="0"/>
        <v>6</v>
      </c>
      <c r="C17" s="113" t="s">
        <v>313</v>
      </c>
      <c r="D17" s="302"/>
      <c r="E17" s="302"/>
      <c r="F17" s="302"/>
      <c r="G17" s="288"/>
    </row>
    <row r="18" spans="2:7" s="3" customFormat="1" ht="16.5" customHeight="1" thickBot="1" x14ac:dyDescent="0.25">
      <c r="B18" s="114">
        <f t="shared" si="0"/>
        <v>7</v>
      </c>
      <c r="C18" s="115" t="s">
        <v>28</v>
      </c>
      <c r="D18" s="116">
        <f>SUM(D12:D17)</f>
        <v>0</v>
      </c>
      <c r="E18" s="116">
        <f>SUM(E12:E17)</f>
        <v>0</v>
      </c>
      <c r="F18" s="116">
        <f>SUM(F12:F17)</f>
        <v>0</v>
      </c>
      <c r="G18" s="929">
        <f>SUM(G12:G17)</f>
        <v>0</v>
      </c>
    </row>
    <row r="19" spans="2:7" s="5" customFormat="1" ht="13.5" thickTop="1" x14ac:dyDescent="0.2">
      <c r="B19" s="6"/>
      <c r="E19" s="20"/>
      <c r="F19" s="3"/>
      <c r="G19" s="3"/>
    </row>
    <row r="20" spans="2:7" s="5" customFormat="1" ht="15.75" customHeight="1" x14ac:dyDescent="0.2">
      <c r="B20" s="6"/>
      <c r="C20" s="117"/>
      <c r="D20" s="117"/>
      <c r="E20" s="917"/>
      <c r="F20" s="3"/>
      <c r="G20" s="3"/>
    </row>
    <row r="21" spans="2:7" s="5" customFormat="1" ht="30" customHeight="1" x14ac:dyDescent="0.2">
      <c r="B21" s="6"/>
      <c r="C21" s="448"/>
      <c r="D21" s="448"/>
      <c r="E21" s="40"/>
      <c r="F21" s="3"/>
      <c r="G21" s="88"/>
    </row>
    <row r="22" spans="2:7" s="5" customFormat="1" ht="30" customHeight="1" x14ac:dyDescent="0.2">
      <c r="B22" s="6"/>
      <c r="C22" s="448"/>
      <c r="D22" s="448"/>
      <c r="E22" s="40"/>
      <c r="F22" s="3"/>
      <c r="G22" s="3"/>
    </row>
    <row r="23" spans="2:7" s="5" customFormat="1" ht="30" customHeight="1" x14ac:dyDescent="0.2">
      <c r="B23" s="6"/>
      <c r="C23" s="117"/>
      <c r="D23" s="117"/>
      <c r="E23" s="40"/>
      <c r="F23" s="3"/>
      <c r="G23" s="3"/>
    </row>
    <row r="24" spans="2:7" s="5" customFormat="1" ht="30" customHeight="1" x14ac:dyDescent="0.2">
      <c r="B24" s="6"/>
      <c r="E24" s="40"/>
      <c r="G24" s="3"/>
    </row>
    <row r="25" spans="2:7" ht="30" customHeight="1" x14ac:dyDescent="0.2">
      <c r="C25" s="53"/>
      <c r="D25" s="53"/>
      <c r="E25" s="916"/>
    </row>
    <row r="26" spans="2:7" ht="30" customHeight="1" x14ac:dyDescent="0.2">
      <c r="C26" s="53"/>
      <c r="D26" s="53"/>
      <c r="E26" s="107"/>
    </row>
    <row r="27" spans="2:7" ht="30" customHeight="1" x14ac:dyDescent="0.2">
      <c r="C27" s="53"/>
      <c r="D27" s="53"/>
    </row>
    <row r="28" spans="2:7" ht="30" customHeight="1" x14ac:dyDescent="0.2">
      <c r="C28" s="53"/>
      <c r="D28" s="53"/>
    </row>
    <row r="29" spans="2:7" ht="30" customHeight="1" x14ac:dyDescent="0.2">
      <c r="C29" s="53"/>
      <c r="D29" s="53"/>
    </row>
    <row r="30" spans="2:7" ht="30" customHeight="1" x14ac:dyDescent="0.2">
      <c r="C30" s="53"/>
      <c r="D30" s="53"/>
    </row>
    <row r="31" spans="2:7" ht="30" customHeight="1" x14ac:dyDescent="0.2">
      <c r="C31" s="53"/>
      <c r="D31" s="53"/>
    </row>
    <row r="32" spans="2:7" ht="30" customHeight="1" x14ac:dyDescent="0.2">
      <c r="C32" s="53"/>
      <c r="D32" s="53"/>
    </row>
    <row r="33" spans="3:4" ht="30" customHeight="1" x14ac:dyDescent="0.2">
      <c r="C33" s="53"/>
      <c r="D33" s="53"/>
    </row>
    <row r="34" spans="3:4" ht="30" customHeight="1" x14ac:dyDescent="0.2">
      <c r="C34" s="53"/>
      <c r="D34" s="53"/>
    </row>
    <row r="35" spans="3:4" ht="30" customHeight="1" x14ac:dyDescent="0.2">
      <c r="C35" s="53"/>
      <c r="D35" s="53"/>
    </row>
    <row r="36" spans="3:4" ht="30" customHeight="1" x14ac:dyDescent="0.2">
      <c r="C36" s="53"/>
      <c r="D36" s="53"/>
    </row>
    <row r="37" spans="3:4" ht="30" customHeight="1" x14ac:dyDescent="0.2">
      <c r="C37" s="53"/>
      <c r="D37" s="53"/>
    </row>
    <row r="38" spans="3:4" ht="30" customHeight="1" x14ac:dyDescent="0.2">
      <c r="C38" s="53"/>
      <c r="D38" s="53"/>
    </row>
    <row r="39" spans="3:4" ht="30" customHeight="1" x14ac:dyDescent="0.2">
      <c r="C39" s="53"/>
      <c r="D39" s="53"/>
    </row>
    <row r="40" spans="3:4" ht="30" customHeight="1" x14ac:dyDescent="0.2">
      <c r="C40" s="53"/>
      <c r="D40" s="53"/>
    </row>
    <row r="41" spans="3:4" ht="30" customHeight="1" x14ac:dyDescent="0.2">
      <c r="C41" s="53"/>
      <c r="D41" s="53"/>
    </row>
    <row r="42" spans="3:4" ht="30" customHeight="1" x14ac:dyDescent="0.2">
      <c r="C42" s="53"/>
      <c r="D42" s="53"/>
    </row>
    <row r="43" spans="3:4" ht="30" customHeight="1" x14ac:dyDescent="0.2">
      <c r="C43" s="53"/>
      <c r="D43" s="53"/>
    </row>
    <row r="44" spans="3:4" ht="30" customHeight="1" x14ac:dyDescent="0.2">
      <c r="C44" s="53"/>
      <c r="D44" s="53"/>
    </row>
    <row r="45" spans="3:4" ht="30" customHeight="1" x14ac:dyDescent="0.2">
      <c r="C45" s="53"/>
      <c r="D45" s="53"/>
    </row>
    <row r="46" spans="3:4" ht="30" customHeight="1" x14ac:dyDescent="0.2">
      <c r="C46" s="53"/>
      <c r="D46" s="53"/>
    </row>
    <row r="47" spans="3:4" ht="30" customHeight="1" x14ac:dyDescent="0.2">
      <c r="C47" s="53"/>
      <c r="D47" s="53"/>
    </row>
    <row r="48" spans="3:4" ht="30" customHeight="1" x14ac:dyDescent="0.2">
      <c r="C48" s="53"/>
      <c r="D48" s="53"/>
    </row>
    <row r="49" spans="3:4" ht="30" customHeight="1" x14ac:dyDescent="0.2">
      <c r="C49" s="53"/>
      <c r="D49" s="53"/>
    </row>
    <row r="50" spans="3:4" ht="30" customHeight="1" x14ac:dyDescent="0.2">
      <c r="C50" s="53"/>
      <c r="D50" s="53"/>
    </row>
    <row r="51" spans="3:4" ht="30" customHeight="1" x14ac:dyDescent="0.2">
      <c r="C51" s="53"/>
      <c r="D51" s="53"/>
    </row>
    <row r="52" spans="3:4" ht="30" customHeight="1" x14ac:dyDescent="0.2">
      <c r="C52" s="53"/>
      <c r="D52" s="53"/>
    </row>
    <row r="53" spans="3:4" ht="30" customHeight="1" x14ac:dyDescent="0.2">
      <c r="C53" s="53"/>
      <c r="D53" s="53"/>
    </row>
    <row r="54" spans="3:4" ht="30" customHeight="1" x14ac:dyDescent="0.2">
      <c r="C54" s="53"/>
      <c r="D54" s="53"/>
    </row>
    <row r="55" spans="3:4" ht="30" customHeight="1" x14ac:dyDescent="0.2">
      <c r="C55" s="53"/>
      <c r="D55" s="53"/>
    </row>
    <row r="56" spans="3:4" ht="30" customHeight="1" x14ac:dyDescent="0.2">
      <c r="C56" s="53"/>
      <c r="D56" s="53"/>
    </row>
    <row r="57" spans="3:4" ht="30" customHeight="1" x14ac:dyDescent="0.2">
      <c r="C57" s="53"/>
      <c r="D57" s="53"/>
    </row>
    <row r="58" spans="3:4" ht="30" customHeight="1" x14ac:dyDescent="0.2">
      <c r="C58" s="53"/>
      <c r="D58" s="53"/>
    </row>
    <row r="59" spans="3:4" ht="30" customHeight="1" x14ac:dyDescent="0.2">
      <c r="C59" s="53"/>
      <c r="D59" s="53"/>
    </row>
    <row r="60" spans="3:4" ht="30" customHeight="1" x14ac:dyDescent="0.2">
      <c r="C60" s="53"/>
      <c r="D60" s="53"/>
    </row>
    <row r="61" spans="3:4" ht="30" customHeight="1" x14ac:dyDescent="0.2">
      <c r="C61" s="53"/>
      <c r="D61" s="53"/>
    </row>
    <row r="62" spans="3:4" ht="30" customHeight="1" x14ac:dyDescent="0.2">
      <c r="C62" s="53"/>
      <c r="D62" s="53"/>
    </row>
    <row r="63" spans="3:4" ht="30" customHeight="1" x14ac:dyDescent="0.2">
      <c r="C63" s="53"/>
      <c r="D63" s="53"/>
    </row>
    <row r="64" spans="3:4" ht="30" customHeight="1" x14ac:dyDescent="0.2">
      <c r="C64" s="53"/>
      <c r="D64" s="53"/>
    </row>
    <row r="65" spans="3:4" ht="30" customHeight="1" x14ac:dyDescent="0.2">
      <c r="C65" s="53"/>
      <c r="D65" s="53"/>
    </row>
    <row r="66" spans="3:4" ht="30" customHeight="1" x14ac:dyDescent="0.2">
      <c r="C66" s="53"/>
      <c r="D66" s="53"/>
    </row>
    <row r="67" spans="3:4" ht="30" customHeight="1" x14ac:dyDescent="0.2">
      <c r="C67" s="53"/>
      <c r="D67" s="53"/>
    </row>
    <row r="68" spans="3:4" ht="30" customHeight="1" x14ac:dyDescent="0.2">
      <c r="C68" s="53"/>
      <c r="D68" s="53"/>
    </row>
    <row r="69" spans="3:4" ht="30" customHeight="1" x14ac:dyDescent="0.2">
      <c r="C69" s="53"/>
      <c r="D69" s="53"/>
    </row>
    <row r="70" spans="3:4" ht="30" customHeight="1" x14ac:dyDescent="0.2">
      <c r="C70" s="53"/>
      <c r="D70" s="53"/>
    </row>
    <row r="71" spans="3:4" ht="30" customHeight="1" x14ac:dyDescent="0.2">
      <c r="C71" s="53"/>
      <c r="D71" s="53"/>
    </row>
    <row r="72" spans="3:4" ht="30" customHeight="1" x14ac:dyDescent="0.2">
      <c r="C72" s="53"/>
      <c r="D72" s="53"/>
    </row>
    <row r="73" spans="3:4" ht="30" customHeight="1" x14ac:dyDescent="0.2">
      <c r="C73" s="53"/>
      <c r="D73" s="53"/>
    </row>
    <row r="74" spans="3:4" ht="30" customHeight="1" x14ac:dyDescent="0.2">
      <c r="C74" s="53"/>
      <c r="D74" s="53"/>
    </row>
    <row r="75" spans="3:4" ht="30" customHeight="1" x14ac:dyDescent="0.2">
      <c r="C75" s="53"/>
      <c r="D75" s="53"/>
    </row>
    <row r="76" spans="3:4" ht="30" customHeight="1" x14ac:dyDescent="0.2">
      <c r="C76" s="53"/>
      <c r="D76" s="53"/>
    </row>
    <row r="77" spans="3:4" ht="30" customHeight="1" x14ac:dyDescent="0.2">
      <c r="C77" s="53"/>
      <c r="D77" s="53"/>
    </row>
    <row r="78" spans="3:4" ht="30" customHeight="1" x14ac:dyDescent="0.2">
      <c r="C78" s="53"/>
      <c r="D78" s="53"/>
    </row>
    <row r="79" spans="3:4" ht="30" customHeight="1" x14ac:dyDescent="0.2">
      <c r="C79" s="53"/>
      <c r="D79" s="53"/>
    </row>
    <row r="80" spans="3:4" ht="30" customHeight="1" x14ac:dyDescent="0.2">
      <c r="C80" s="53"/>
      <c r="D80" s="53"/>
    </row>
    <row r="81" spans="3:4" ht="30" customHeight="1" x14ac:dyDescent="0.2">
      <c r="C81" s="53"/>
      <c r="D81" s="53"/>
    </row>
    <row r="82" spans="3:4" ht="30" customHeight="1" x14ac:dyDescent="0.2">
      <c r="C82" s="53"/>
      <c r="D82" s="53"/>
    </row>
    <row r="83" spans="3:4" ht="30" customHeight="1" x14ac:dyDescent="0.2">
      <c r="C83" s="53"/>
      <c r="D83" s="53"/>
    </row>
    <row r="84" spans="3:4" ht="30" customHeight="1" x14ac:dyDescent="0.2">
      <c r="C84" s="53"/>
      <c r="D84" s="53"/>
    </row>
    <row r="85" spans="3:4" ht="30" customHeight="1" x14ac:dyDescent="0.2">
      <c r="C85" s="53"/>
      <c r="D85" s="53"/>
    </row>
    <row r="86" spans="3:4" ht="30" customHeight="1" x14ac:dyDescent="0.2">
      <c r="C86" s="53"/>
      <c r="D86" s="53"/>
    </row>
    <row r="87" spans="3:4" ht="30" customHeight="1" x14ac:dyDescent="0.2">
      <c r="C87" s="53"/>
      <c r="D87" s="53"/>
    </row>
    <row r="88" spans="3:4" ht="30" customHeight="1" x14ac:dyDescent="0.2">
      <c r="C88" s="53"/>
      <c r="D88" s="53"/>
    </row>
    <row r="89" spans="3:4" ht="30" customHeight="1" x14ac:dyDescent="0.2">
      <c r="C89" s="53"/>
      <c r="D89" s="53"/>
    </row>
    <row r="90" spans="3:4" ht="30" customHeight="1" x14ac:dyDescent="0.2">
      <c r="C90" s="53"/>
      <c r="D90" s="53"/>
    </row>
    <row r="91" spans="3:4" ht="30" customHeight="1" x14ac:dyDescent="0.2">
      <c r="C91" s="53"/>
      <c r="D91" s="53"/>
    </row>
    <row r="92" spans="3:4" ht="30" customHeight="1" x14ac:dyDescent="0.2">
      <c r="C92" s="53"/>
      <c r="D92" s="53"/>
    </row>
    <row r="93" spans="3:4" ht="30" customHeight="1" x14ac:dyDescent="0.2">
      <c r="C93" s="53"/>
      <c r="D93" s="53"/>
    </row>
    <row r="94" spans="3:4" ht="30" customHeight="1" x14ac:dyDescent="0.2">
      <c r="C94" s="53"/>
      <c r="D94" s="53"/>
    </row>
    <row r="95" spans="3:4" ht="30" customHeight="1" x14ac:dyDescent="0.2">
      <c r="C95" s="53"/>
      <c r="D95" s="53"/>
    </row>
    <row r="96" spans="3:4" ht="30" customHeight="1" x14ac:dyDescent="0.2">
      <c r="C96" s="53"/>
      <c r="D96" s="53"/>
    </row>
    <row r="97" spans="3:4" ht="30" customHeight="1" x14ac:dyDescent="0.2">
      <c r="C97" s="53"/>
      <c r="D97" s="53"/>
    </row>
    <row r="98" spans="3:4" ht="30" customHeight="1" x14ac:dyDescent="0.2">
      <c r="C98" s="53"/>
      <c r="D98" s="53"/>
    </row>
    <row r="99" spans="3:4" ht="30" customHeight="1" x14ac:dyDescent="0.2">
      <c r="C99" s="53"/>
      <c r="D99" s="53"/>
    </row>
    <row r="100" spans="3:4" ht="30" customHeight="1" x14ac:dyDescent="0.2">
      <c r="C100" s="53"/>
      <c r="D100" s="53"/>
    </row>
    <row r="101" spans="3:4" ht="30" customHeight="1" x14ac:dyDescent="0.2">
      <c r="C101" s="53"/>
      <c r="D101" s="53"/>
    </row>
    <row r="102" spans="3:4" ht="30" customHeight="1" x14ac:dyDescent="0.2">
      <c r="C102" s="53"/>
      <c r="D102" s="53"/>
    </row>
    <row r="103" spans="3:4" ht="30" customHeight="1" x14ac:dyDescent="0.2">
      <c r="C103" s="53"/>
      <c r="D103" s="53"/>
    </row>
    <row r="104" spans="3:4" ht="30" customHeight="1" x14ac:dyDescent="0.2">
      <c r="C104" s="53"/>
      <c r="D104" s="53"/>
    </row>
    <row r="105" spans="3:4" ht="30" customHeight="1" x14ac:dyDescent="0.2">
      <c r="C105" s="53"/>
      <c r="D105" s="53"/>
    </row>
    <row r="106" spans="3:4" ht="30" customHeight="1" x14ac:dyDescent="0.2">
      <c r="C106" s="53"/>
      <c r="D106" s="53"/>
    </row>
    <row r="107" spans="3:4" ht="30" customHeight="1" x14ac:dyDescent="0.2">
      <c r="C107" s="53"/>
      <c r="D107" s="53"/>
    </row>
    <row r="108" spans="3:4" ht="30" customHeight="1" x14ac:dyDescent="0.2">
      <c r="C108" s="53"/>
      <c r="D108" s="53"/>
    </row>
    <row r="109" spans="3:4" ht="30" customHeight="1" x14ac:dyDescent="0.2">
      <c r="C109" s="53"/>
      <c r="D109" s="53"/>
    </row>
    <row r="110" spans="3:4" ht="30" customHeight="1" x14ac:dyDescent="0.2">
      <c r="C110" s="53"/>
      <c r="D110" s="53"/>
    </row>
    <row r="111" spans="3:4" ht="30" customHeight="1" x14ac:dyDescent="0.2">
      <c r="C111" s="53"/>
      <c r="D111" s="53"/>
    </row>
    <row r="112" spans="3:4" ht="30" customHeight="1" x14ac:dyDescent="0.2">
      <c r="C112" s="53"/>
      <c r="D112" s="53"/>
    </row>
    <row r="113" spans="3:4" ht="30" customHeight="1" x14ac:dyDescent="0.2">
      <c r="C113" s="53"/>
      <c r="D113" s="53"/>
    </row>
    <row r="114" spans="3:4" ht="30" customHeight="1" x14ac:dyDescent="0.2">
      <c r="C114" s="53"/>
      <c r="D114" s="53"/>
    </row>
    <row r="115" spans="3:4" ht="30" customHeight="1" x14ac:dyDescent="0.2">
      <c r="C115" s="53"/>
      <c r="D115" s="53"/>
    </row>
    <row r="116" spans="3:4" ht="30" customHeight="1" x14ac:dyDescent="0.2">
      <c r="C116" s="53"/>
      <c r="D116" s="53"/>
    </row>
    <row r="117" spans="3:4" ht="30" customHeight="1" x14ac:dyDescent="0.2">
      <c r="C117" s="53"/>
      <c r="D117" s="53"/>
    </row>
    <row r="118" spans="3:4" ht="30" customHeight="1" x14ac:dyDescent="0.2">
      <c r="C118" s="53"/>
      <c r="D118" s="53"/>
    </row>
    <row r="119" spans="3:4" ht="30" customHeight="1" x14ac:dyDescent="0.2">
      <c r="C119" s="53"/>
      <c r="D119" s="53"/>
    </row>
    <row r="120" spans="3:4" ht="30" customHeight="1" x14ac:dyDescent="0.2">
      <c r="C120" s="53"/>
      <c r="D120" s="53"/>
    </row>
    <row r="121" spans="3:4" ht="30" customHeight="1" x14ac:dyDescent="0.2">
      <c r="C121" s="53"/>
      <c r="D121" s="53"/>
    </row>
    <row r="122" spans="3:4" ht="30" customHeight="1" x14ac:dyDescent="0.2">
      <c r="C122" s="53"/>
      <c r="D122" s="53"/>
    </row>
    <row r="123" spans="3:4" ht="30" customHeight="1" x14ac:dyDescent="0.2">
      <c r="C123" s="53"/>
      <c r="D123" s="53"/>
    </row>
    <row r="124" spans="3:4" ht="30" customHeight="1" x14ac:dyDescent="0.2">
      <c r="C124" s="53"/>
      <c r="D124" s="53"/>
    </row>
    <row r="125" spans="3:4" ht="30" customHeight="1" x14ac:dyDescent="0.2">
      <c r="C125" s="53"/>
      <c r="D125" s="53"/>
    </row>
    <row r="126" spans="3:4" ht="30" customHeight="1" x14ac:dyDescent="0.2">
      <c r="C126" s="53"/>
      <c r="D126" s="53"/>
    </row>
    <row r="127" spans="3:4" ht="30" customHeight="1" x14ac:dyDescent="0.2">
      <c r="C127" s="53"/>
      <c r="D127" s="53"/>
    </row>
    <row r="128" spans="3:4" ht="30" customHeight="1" x14ac:dyDescent="0.2">
      <c r="C128" s="53"/>
      <c r="D128" s="53"/>
    </row>
    <row r="129" spans="3:4" ht="30" customHeight="1" x14ac:dyDescent="0.2">
      <c r="C129" s="53"/>
      <c r="D129" s="53"/>
    </row>
    <row r="130" spans="3:4" ht="30" customHeight="1" x14ac:dyDescent="0.2">
      <c r="C130" s="53"/>
      <c r="D130" s="53"/>
    </row>
    <row r="131" spans="3:4" ht="30" customHeight="1" x14ac:dyDescent="0.2">
      <c r="C131" s="53"/>
      <c r="D131" s="53"/>
    </row>
    <row r="132" spans="3:4" ht="30" customHeight="1" x14ac:dyDescent="0.2">
      <c r="C132" s="53"/>
      <c r="D132" s="53"/>
    </row>
    <row r="133" spans="3:4" ht="30" customHeight="1" x14ac:dyDescent="0.2">
      <c r="C133" s="53"/>
      <c r="D133" s="53"/>
    </row>
    <row r="134" spans="3:4" ht="30" customHeight="1" x14ac:dyDescent="0.2">
      <c r="C134" s="53"/>
      <c r="D134" s="53"/>
    </row>
    <row r="135" spans="3:4" ht="30" customHeight="1" x14ac:dyDescent="0.2">
      <c r="C135" s="53"/>
      <c r="D135" s="53"/>
    </row>
    <row r="136" spans="3:4" ht="30" customHeight="1" x14ac:dyDescent="0.2">
      <c r="C136" s="53"/>
      <c r="D136" s="53"/>
    </row>
    <row r="137" spans="3:4" ht="30" customHeight="1" x14ac:dyDescent="0.2">
      <c r="C137" s="53"/>
      <c r="D137" s="53"/>
    </row>
    <row r="138" spans="3:4" ht="30" customHeight="1" x14ac:dyDescent="0.2">
      <c r="C138" s="53"/>
      <c r="D138" s="53"/>
    </row>
    <row r="139" spans="3:4" ht="30" customHeight="1" x14ac:dyDescent="0.2">
      <c r="C139" s="53"/>
      <c r="D139" s="53"/>
    </row>
    <row r="140" spans="3:4" ht="30" customHeight="1" x14ac:dyDescent="0.2">
      <c r="C140" s="53"/>
      <c r="D140" s="53"/>
    </row>
    <row r="141" spans="3:4" ht="30" customHeight="1" x14ac:dyDescent="0.2">
      <c r="C141" s="53"/>
      <c r="D141" s="53"/>
    </row>
    <row r="142" spans="3:4" ht="30" customHeight="1" x14ac:dyDescent="0.2">
      <c r="C142" s="53"/>
      <c r="D142" s="53"/>
    </row>
    <row r="143" spans="3:4" ht="30" customHeight="1" x14ac:dyDescent="0.2">
      <c r="C143" s="53"/>
      <c r="D143" s="53"/>
    </row>
    <row r="144" spans="3:4" ht="30" customHeight="1" x14ac:dyDescent="0.2">
      <c r="C144" s="53"/>
      <c r="D144" s="53"/>
    </row>
    <row r="145" spans="3:4" ht="30" customHeight="1" x14ac:dyDescent="0.2">
      <c r="C145" s="53"/>
      <c r="D145" s="53"/>
    </row>
    <row r="146" spans="3:4" ht="30" customHeight="1" x14ac:dyDescent="0.2">
      <c r="C146" s="53"/>
      <c r="D146" s="53"/>
    </row>
    <row r="147" spans="3:4" ht="30" customHeight="1" x14ac:dyDescent="0.2">
      <c r="C147" s="53"/>
      <c r="D147" s="53"/>
    </row>
    <row r="148" spans="3:4" ht="30" customHeight="1" x14ac:dyDescent="0.2">
      <c r="C148" s="53"/>
      <c r="D148" s="53"/>
    </row>
    <row r="149" spans="3:4" ht="30" customHeight="1" x14ac:dyDescent="0.2">
      <c r="C149" s="53"/>
      <c r="D149" s="53"/>
    </row>
    <row r="150" spans="3:4" ht="30" customHeight="1" x14ac:dyDescent="0.2">
      <c r="C150" s="53"/>
      <c r="D150" s="53"/>
    </row>
    <row r="151" spans="3:4" ht="30" customHeight="1" x14ac:dyDescent="0.2">
      <c r="C151" s="53"/>
      <c r="D151" s="53"/>
    </row>
    <row r="152" spans="3:4" ht="30" customHeight="1" x14ac:dyDescent="0.2">
      <c r="C152" s="53"/>
      <c r="D152" s="53"/>
    </row>
    <row r="153" spans="3:4" ht="30" customHeight="1" x14ac:dyDescent="0.2">
      <c r="C153" s="53"/>
      <c r="D153" s="53"/>
    </row>
    <row r="154" spans="3:4" ht="30" customHeight="1" x14ac:dyDescent="0.2">
      <c r="C154" s="53"/>
      <c r="D154" s="53"/>
    </row>
    <row r="155" spans="3:4" ht="30" customHeight="1" x14ac:dyDescent="0.2">
      <c r="C155" s="53"/>
      <c r="D155" s="53"/>
    </row>
    <row r="156" spans="3:4" ht="30" customHeight="1" x14ac:dyDescent="0.2">
      <c r="C156" s="53"/>
      <c r="D156" s="53"/>
    </row>
    <row r="157" spans="3:4" ht="30" customHeight="1" x14ac:dyDescent="0.2">
      <c r="C157" s="53"/>
      <c r="D157" s="53"/>
    </row>
    <row r="158" spans="3:4" ht="30" customHeight="1" x14ac:dyDescent="0.2">
      <c r="C158" s="53"/>
      <c r="D158" s="53"/>
    </row>
    <row r="159" spans="3:4" ht="30" customHeight="1" x14ac:dyDescent="0.2">
      <c r="C159" s="53"/>
      <c r="D159" s="53"/>
    </row>
    <row r="160" spans="3:4" ht="30" customHeight="1" x14ac:dyDescent="0.2">
      <c r="C160" s="53"/>
      <c r="D160" s="53"/>
    </row>
    <row r="161" spans="3:4" ht="30" customHeight="1" x14ac:dyDescent="0.2">
      <c r="C161" s="53"/>
      <c r="D161" s="53"/>
    </row>
    <row r="162" spans="3:4" ht="30" customHeight="1" x14ac:dyDescent="0.2">
      <c r="C162" s="53"/>
      <c r="D162" s="53"/>
    </row>
    <row r="163" spans="3:4" ht="30" customHeight="1" x14ac:dyDescent="0.2">
      <c r="C163" s="53"/>
      <c r="D163" s="53"/>
    </row>
    <row r="164" spans="3:4" ht="30" customHeight="1" x14ac:dyDescent="0.2">
      <c r="C164" s="53"/>
      <c r="D164" s="53"/>
    </row>
    <row r="165" spans="3:4" ht="30" customHeight="1" x14ac:dyDescent="0.2">
      <c r="C165" s="53"/>
      <c r="D165" s="53"/>
    </row>
    <row r="166" spans="3:4" ht="30" customHeight="1" x14ac:dyDescent="0.2">
      <c r="C166" s="53"/>
      <c r="D166" s="53"/>
    </row>
    <row r="167" spans="3:4" ht="30" customHeight="1" x14ac:dyDescent="0.2">
      <c r="C167" s="53"/>
      <c r="D167" s="53"/>
    </row>
    <row r="168" spans="3:4" ht="30" customHeight="1" x14ac:dyDescent="0.2">
      <c r="C168" s="53"/>
      <c r="D168" s="53"/>
    </row>
    <row r="169" spans="3:4" ht="30" customHeight="1" x14ac:dyDescent="0.2">
      <c r="C169" s="53"/>
      <c r="D169" s="53"/>
    </row>
    <row r="170" spans="3:4" ht="30" customHeight="1" x14ac:dyDescent="0.2">
      <c r="C170" s="53"/>
      <c r="D170" s="53"/>
    </row>
    <row r="171" spans="3:4" ht="30" customHeight="1" x14ac:dyDescent="0.2">
      <c r="C171" s="53"/>
      <c r="D171" s="53"/>
    </row>
    <row r="172" spans="3:4" ht="30" customHeight="1" x14ac:dyDescent="0.2">
      <c r="C172" s="53"/>
      <c r="D172" s="53"/>
    </row>
    <row r="173" spans="3:4" ht="30" customHeight="1" x14ac:dyDescent="0.2">
      <c r="C173" s="53"/>
      <c r="D173" s="53"/>
    </row>
    <row r="174" spans="3:4" ht="30" customHeight="1" x14ac:dyDescent="0.2">
      <c r="C174" s="53"/>
      <c r="D174" s="53"/>
    </row>
    <row r="175" spans="3:4" ht="30" customHeight="1" x14ac:dyDescent="0.2">
      <c r="C175" s="53"/>
      <c r="D175" s="53"/>
    </row>
    <row r="176" spans="3:4" ht="30" customHeight="1" x14ac:dyDescent="0.2">
      <c r="C176" s="53"/>
      <c r="D176" s="53"/>
    </row>
    <row r="177" spans="3:4" ht="30" customHeight="1" x14ac:dyDescent="0.2">
      <c r="C177" s="53"/>
      <c r="D177" s="53"/>
    </row>
    <row r="178" spans="3:4" ht="30" customHeight="1" x14ac:dyDescent="0.2">
      <c r="C178" s="53"/>
      <c r="D178" s="53"/>
    </row>
    <row r="179" spans="3:4" ht="30" customHeight="1" x14ac:dyDescent="0.2">
      <c r="C179" s="53"/>
      <c r="D179" s="53"/>
    </row>
    <row r="180" spans="3:4" ht="30" customHeight="1" x14ac:dyDescent="0.2">
      <c r="C180" s="53"/>
      <c r="D180" s="53"/>
    </row>
    <row r="181" spans="3:4" ht="30" customHeight="1" x14ac:dyDescent="0.2">
      <c r="C181" s="53"/>
      <c r="D181" s="53"/>
    </row>
    <row r="182" spans="3:4" ht="30" customHeight="1" x14ac:dyDescent="0.2">
      <c r="C182" s="53"/>
      <c r="D182" s="53"/>
    </row>
    <row r="183" spans="3:4" ht="30" customHeight="1" x14ac:dyDescent="0.2">
      <c r="C183" s="53"/>
      <c r="D183" s="53"/>
    </row>
    <row r="184" spans="3:4" ht="30" customHeight="1" x14ac:dyDescent="0.2">
      <c r="C184" s="53"/>
      <c r="D184" s="53"/>
    </row>
    <row r="185" spans="3:4" ht="30" customHeight="1" x14ac:dyDescent="0.2">
      <c r="C185" s="53"/>
      <c r="D185" s="53"/>
    </row>
    <row r="186" spans="3:4" ht="30" customHeight="1" x14ac:dyDescent="0.2">
      <c r="C186" s="53"/>
      <c r="D186" s="53"/>
    </row>
    <row r="187" spans="3:4" ht="30" customHeight="1" x14ac:dyDescent="0.2">
      <c r="C187" s="53"/>
      <c r="D187" s="53"/>
    </row>
    <row r="188" spans="3:4" ht="30" customHeight="1" x14ac:dyDescent="0.2">
      <c r="C188" s="53"/>
      <c r="D188" s="53"/>
    </row>
    <row r="189" spans="3:4" ht="30" customHeight="1" x14ac:dyDescent="0.2">
      <c r="C189" s="53"/>
      <c r="D189" s="53"/>
    </row>
    <row r="190" spans="3:4" ht="30" customHeight="1" x14ac:dyDescent="0.2">
      <c r="C190" s="53"/>
      <c r="D190" s="53"/>
    </row>
    <row r="191" spans="3:4" ht="30" customHeight="1" x14ac:dyDescent="0.2">
      <c r="C191" s="53"/>
      <c r="D191" s="53"/>
    </row>
    <row r="192" spans="3:4" ht="30" customHeight="1" x14ac:dyDescent="0.2">
      <c r="C192" s="53"/>
      <c r="D192" s="53"/>
    </row>
    <row r="193" spans="3:4" ht="30" customHeight="1" x14ac:dyDescent="0.2">
      <c r="C193" s="53"/>
      <c r="D193" s="53"/>
    </row>
    <row r="194" spans="3:4" ht="30" customHeight="1" x14ac:dyDescent="0.2">
      <c r="C194" s="53"/>
      <c r="D194" s="53"/>
    </row>
    <row r="195" spans="3:4" ht="30" customHeight="1" x14ac:dyDescent="0.2">
      <c r="C195" s="53"/>
      <c r="D195" s="53"/>
    </row>
    <row r="196" spans="3:4" ht="30" customHeight="1" x14ac:dyDescent="0.2">
      <c r="C196" s="53"/>
      <c r="D196" s="53"/>
    </row>
    <row r="197" spans="3:4" ht="30" customHeight="1" x14ac:dyDescent="0.2">
      <c r="C197" s="53"/>
      <c r="D197" s="53"/>
    </row>
  </sheetData>
  <sheetProtection selectLockedCells="1"/>
  <mergeCells count="7">
    <mergeCell ref="G10:G11"/>
    <mergeCell ref="B7:G7"/>
    <mergeCell ref="C10:C11"/>
    <mergeCell ref="B10:B11"/>
    <mergeCell ref="E10:E11"/>
    <mergeCell ref="F10:F11"/>
    <mergeCell ref="D10:D11"/>
  </mergeCells>
  <phoneticPr fontId="2" type="noConversion"/>
  <printOptions horizontalCentered="1"/>
  <pageMargins left="0.23622047244094491" right="0.23622047244094491" top="0.51181102362204722" bottom="0.51181102362204722" header="0.23622047244094491" footer="0.23622047244094491"/>
  <pageSetup paperSize="8" scale="86" orientation="landscape" r:id="rId1"/>
  <headerFooter alignWithMargins="0">
    <oddFooter>&amp;R&amp;"Arial Narrow,Regular"Страна &amp;P од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B569-1913-4B0F-90E7-FC7DEC48C0C0}">
  <sheetPr>
    <pageSetUpPr fitToPage="1"/>
  </sheetPr>
  <dimension ref="A1:AU516"/>
  <sheetViews>
    <sheetView showGridLines="0" showZeros="0" zoomScale="85" zoomScaleNormal="85" workbookViewId="0"/>
  </sheetViews>
  <sheetFormatPr defaultRowHeight="12.75" x14ac:dyDescent="0.2"/>
  <cols>
    <col min="1" max="1" width="9.140625" style="790"/>
    <col min="2" max="2" width="7.5703125" style="790" customWidth="1"/>
    <col min="3" max="3" width="48.42578125" style="790" customWidth="1"/>
    <col min="4" max="17" width="14.7109375" style="790" customWidth="1"/>
    <col min="18" max="18" width="10.28515625" style="790" customWidth="1"/>
    <col min="19" max="19" width="9.140625" style="790"/>
    <col min="20" max="20" width="33.85546875" style="790" customWidth="1"/>
    <col min="21" max="21" width="12.140625" style="790" bestFit="1" customWidth="1"/>
    <col min="22" max="22" width="12.140625" style="790" customWidth="1"/>
    <col min="23" max="23" width="12.140625" style="790" bestFit="1" customWidth="1"/>
    <col min="24" max="32" width="12.140625" style="790" customWidth="1"/>
    <col min="33" max="43" width="9.28515625" style="790" bestFit="1" customWidth="1"/>
    <col min="44" max="44" width="9.28515625" style="790" customWidth="1"/>
    <col min="45" max="45" width="8.7109375" style="790" bestFit="1" customWidth="1"/>
    <col min="46" max="46" width="11.7109375" style="790" bestFit="1" customWidth="1"/>
    <col min="47" max="47" width="10.28515625" style="790" bestFit="1" customWidth="1"/>
    <col min="48" max="266" width="9.140625" style="790"/>
    <col min="267" max="267" width="7.5703125" style="790" customWidth="1"/>
    <col min="268" max="268" width="48.42578125" style="790" customWidth="1"/>
    <col min="269" max="282" width="14.7109375" style="790" customWidth="1"/>
    <col min="283" max="283" width="10.28515625" style="790" customWidth="1"/>
    <col min="284" max="284" width="9.140625" style="790"/>
    <col min="285" max="285" width="33.85546875" style="790" customWidth="1"/>
    <col min="286" max="286" width="12.140625" style="790" bestFit="1" customWidth="1"/>
    <col min="287" max="287" width="12.140625" style="790" customWidth="1"/>
    <col min="288" max="288" width="12.140625" style="790" bestFit="1" customWidth="1"/>
    <col min="289" max="299" width="9.28515625" style="790" bestFit="1" customWidth="1"/>
    <col min="300" max="300" width="9.28515625" style="790" customWidth="1"/>
    <col min="301" max="301" width="8.7109375" style="790" bestFit="1" customWidth="1"/>
    <col min="302" max="302" width="11.7109375" style="790" bestFit="1" customWidth="1"/>
    <col min="303" max="303" width="10.28515625" style="790" bestFit="1" customWidth="1"/>
    <col min="304" max="522" width="9.140625" style="790"/>
    <col min="523" max="523" width="7.5703125" style="790" customWidth="1"/>
    <col min="524" max="524" width="48.42578125" style="790" customWidth="1"/>
    <col min="525" max="538" width="14.7109375" style="790" customWidth="1"/>
    <col min="539" max="539" width="10.28515625" style="790" customWidth="1"/>
    <col min="540" max="540" width="9.140625" style="790"/>
    <col min="541" max="541" width="33.85546875" style="790" customWidth="1"/>
    <col min="542" max="542" width="12.140625" style="790" bestFit="1" customWidth="1"/>
    <col min="543" max="543" width="12.140625" style="790" customWidth="1"/>
    <col min="544" max="544" width="12.140625" style="790" bestFit="1" customWidth="1"/>
    <col min="545" max="555" width="9.28515625" style="790" bestFit="1" customWidth="1"/>
    <col min="556" max="556" width="9.28515625" style="790" customWidth="1"/>
    <col min="557" max="557" width="8.7109375" style="790" bestFit="1" customWidth="1"/>
    <col min="558" max="558" width="11.7109375" style="790" bestFit="1" customWidth="1"/>
    <col min="559" max="559" width="10.28515625" style="790" bestFit="1" customWidth="1"/>
    <col min="560" max="778" width="9.140625" style="790"/>
    <col min="779" max="779" width="7.5703125" style="790" customWidth="1"/>
    <col min="780" max="780" width="48.42578125" style="790" customWidth="1"/>
    <col min="781" max="794" width="14.7109375" style="790" customWidth="1"/>
    <col min="795" max="795" width="10.28515625" style="790" customWidth="1"/>
    <col min="796" max="796" width="9.140625" style="790"/>
    <col min="797" max="797" width="33.85546875" style="790" customWidth="1"/>
    <col min="798" max="798" width="12.140625" style="790" bestFit="1" customWidth="1"/>
    <col min="799" max="799" width="12.140625" style="790" customWidth="1"/>
    <col min="800" max="800" width="12.140625" style="790" bestFit="1" customWidth="1"/>
    <col min="801" max="811" width="9.28515625" style="790" bestFit="1" customWidth="1"/>
    <col min="812" max="812" width="9.28515625" style="790" customWidth="1"/>
    <col min="813" max="813" width="8.7109375" style="790" bestFit="1" customWidth="1"/>
    <col min="814" max="814" width="11.7109375" style="790" bestFit="1" customWidth="1"/>
    <col min="815" max="815" width="10.28515625" style="790" bestFit="1" customWidth="1"/>
    <col min="816" max="1034" width="9.140625" style="790"/>
    <col min="1035" max="1035" width="7.5703125" style="790" customWidth="1"/>
    <col min="1036" max="1036" width="48.42578125" style="790" customWidth="1"/>
    <col min="1037" max="1050" width="14.7109375" style="790" customWidth="1"/>
    <col min="1051" max="1051" width="10.28515625" style="790" customWidth="1"/>
    <col min="1052" max="1052" width="9.140625" style="790"/>
    <col min="1053" max="1053" width="33.85546875" style="790" customWidth="1"/>
    <col min="1054" max="1054" width="12.140625" style="790" bestFit="1" customWidth="1"/>
    <col min="1055" max="1055" width="12.140625" style="790" customWidth="1"/>
    <col min="1056" max="1056" width="12.140625" style="790" bestFit="1" customWidth="1"/>
    <col min="1057" max="1067" width="9.28515625" style="790" bestFit="1" customWidth="1"/>
    <col min="1068" max="1068" width="9.28515625" style="790" customWidth="1"/>
    <col min="1069" max="1069" width="8.7109375" style="790" bestFit="1" customWidth="1"/>
    <col min="1070" max="1070" width="11.7109375" style="790" bestFit="1" customWidth="1"/>
    <col min="1071" max="1071" width="10.28515625" style="790" bestFit="1" customWidth="1"/>
    <col min="1072" max="1290" width="9.140625" style="790"/>
    <col min="1291" max="1291" width="7.5703125" style="790" customWidth="1"/>
    <col min="1292" max="1292" width="48.42578125" style="790" customWidth="1"/>
    <col min="1293" max="1306" width="14.7109375" style="790" customWidth="1"/>
    <col min="1307" max="1307" width="10.28515625" style="790" customWidth="1"/>
    <col min="1308" max="1308" width="9.140625" style="790"/>
    <col min="1309" max="1309" width="33.85546875" style="790" customWidth="1"/>
    <col min="1310" max="1310" width="12.140625" style="790" bestFit="1" customWidth="1"/>
    <col min="1311" max="1311" width="12.140625" style="790" customWidth="1"/>
    <col min="1312" max="1312" width="12.140625" style="790" bestFit="1" customWidth="1"/>
    <col min="1313" max="1323" width="9.28515625" style="790" bestFit="1" customWidth="1"/>
    <col min="1324" max="1324" width="9.28515625" style="790" customWidth="1"/>
    <col min="1325" max="1325" width="8.7109375" style="790" bestFit="1" customWidth="1"/>
    <col min="1326" max="1326" width="11.7109375" style="790" bestFit="1" customWidth="1"/>
    <col min="1327" max="1327" width="10.28515625" style="790" bestFit="1" customWidth="1"/>
    <col min="1328" max="1546" width="9.140625" style="790"/>
    <col min="1547" max="1547" width="7.5703125" style="790" customWidth="1"/>
    <col min="1548" max="1548" width="48.42578125" style="790" customWidth="1"/>
    <col min="1549" max="1562" width="14.7109375" style="790" customWidth="1"/>
    <col min="1563" max="1563" width="10.28515625" style="790" customWidth="1"/>
    <col min="1564" max="1564" width="9.140625" style="790"/>
    <col min="1565" max="1565" width="33.85546875" style="790" customWidth="1"/>
    <col min="1566" max="1566" width="12.140625" style="790" bestFit="1" customWidth="1"/>
    <col min="1567" max="1567" width="12.140625" style="790" customWidth="1"/>
    <col min="1568" max="1568" width="12.140625" style="790" bestFit="1" customWidth="1"/>
    <col min="1569" max="1579" width="9.28515625" style="790" bestFit="1" customWidth="1"/>
    <col min="1580" max="1580" width="9.28515625" style="790" customWidth="1"/>
    <col min="1581" max="1581" width="8.7109375" style="790" bestFit="1" customWidth="1"/>
    <col min="1582" max="1582" width="11.7109375" style="790" bestFit="1" customWidth="1"/>
    <col min="1583" max="1583" width="10.28515625" style="790" bestFit="1" customWidth="1"/>
    <col min="1584" max="1802" width="9.140625" style="790"/>
    <col min="1803" max="1803" width="7.5703125" style="790" customWidth="1"/>
    <col min="1804" max="1804" width="48.42578125" style="790" customWidth="1"/>
    <col min="1805" max="1818" width="14.7109375" style="790" customWidth="1"/>
    <col min="1819" max="1819" width="10.28515625" style="790" customWidth="1"/>
    <col min="1820" max="1820" width="9.140625" style="790"/>
    <col min="1821" max="1821" width="33.85546875" style="790" customWidth="1"/>
    <col min="1822" max="1822" width="12.140625" style="790" bestFit="1" customWidth="1"/>
    <col min="1823" max="1823" width="12.140625" style="790" customWidth="1"/>
    <col min="1824" max="1824" width="12.140625" style="790" bestFit="1" customWidth="1"/>
    <col min="1825" max="1835" width="9.28515625" style="790" bestFit="1" customWidth="1"/>
    <col min="1836" max="1836" width="9.28515625" style="790" customWidth="1"/>
    <col min="1837" max="1837" width="8.7109375" style="790" bestFit="1" customWidth="1"/>
    <col min="1838" max="1838" width="11.7109375" style="790" bestFit="1" customWidth="1"/>
    <col min="1839" max="1839" width="10.28515625" style="790" bestFit="1" customWidth="1"/>
    <col min="1840" max="2058" width="9.140625" style="790"/>
    <col min="2059" max="2059" width="7.5703125" style="790" customWidth="1"/>
    <col min="2060" max="2060" width="48.42578125" style="790" customWidth="1"/>
    <col min="2061" max="2074" width="14.7109375" style="790" customWidth="1"/>
    <col min="2075" max="2075" width="10.28515625" style="790" customWidth="1"/>
    <col min="2076" max="2076" width="9.140625" style="790"/>
    <col min="2077" max="2077" width="33.85546875" style="790" customWidth="1"/>
    <col min="2078" max="2078" width="12.140625" style="790" bestFit="1" customWidth="1"/>
    <col min="2079" max="2079" width="12.140625" style="790" customWidth="1"/>
    <col min="2080" max="2080" width="12.140625" style="790" bestFit="1" customWidth="1"/>
    <col min="2081" max="2091" width="9.28515625" style="790" bestFit="1" customWidth="1"/>
    <col min="2092" max="2092" width="9.28515625" style="790" customWidth="1"/>
    <col min="2093" max="2093" width="8.7109375" style="790" bestFit="1" customWidth="1"/>
    <col min="2094" max="2094" width="11.7109375" style="790" bestFit="1" customWidth="1"/>
    <col min="2095" max="2095" width="10.28515625" style="790" bestFit="1" customWidth="1"/>
    <col min="2096" max="2314" width="9.140625" style="790"/>
    <col min="2315" max="2315" width="7.5703125" style="790" customWidth="1"/>
    <col min="2316" max="2316" width="48.42578125" style="790" customWidth="1"/>
    <col min="2317" max="2330" width="14.7109375" style="790" customWidth="1"/>
    <col min="2331" max="2331" width="10.28515625" style="790" customWidth="1"/>
    <col min="2332" max="2332" width="9.140625" style="790"/>
    <col min="2333" max="2333" width="33.85546875" style="790" customWidth="1"/>
    <col min="2334" max="2334" width="12.140625" style="790" bestFit="1" customWidth="1"/>
    <col min="2335" max="2335" width="12.140625" style="790" customWidth="1"/>
    <col min="2336" max="2336" width="12.140625" style="790" bestFit="1" customWidth="1"/>
    <col min="2337" max="2347" width="9.28515625" style="790" bestFit="1" customWidth="1"/>
    <col min="2348" max="2348" width="9.28515625" style="790" customWidth="1"/>
    <col min="2349" max="2349" width="8.7109375" style="790" bestFit="1" customWidth="1"/>
    <col min="2350" max="2350" width="11.7109375" style="790" bestFit="1" customWidth="1"/>
    <col min="2351" max="2351" width="10.28515625" style="790" bestFit="1" customWidth="1"/>
    <col min="2352" max="2570" width="9.140625" style="790"/>
    <col min="2571" max="2571" width="7.5703125" style="790" customWidth="1"/>
    <col min="2572" max="2572" width="48.42578125" style="790" customWidth="1"/>
    <col min="2573" max="2586" width="14.7109375" style="790" customWidth="1"/>
    <col min="2587" max="2587" width="10.28515625" style="790" customWidth="1"/>
    <col min="2588" max="2588" width="9.140625" style="790"/>
    <col min="2589" max="2589" width="33.85546875" style="790" customWidth="1"/>
    <col min="2590" max="2590" width="12.140625" style="790" bestFit="1" customWidth="1"/>
    <col min="2591" max="2591" width="12.140625" style="790" customWidth="1"/>
    <col min="2592" max="2592" width="12.140625" style="790" bestFit="1" customWidth="1"/>
    <col min="2593" max="2603" width="9.28515625" style="790" bestFit="1" customWidth="1"/>
    <col min="2604" max="2604" width="9.28515625" style="790" customWidth="1"/>
    <col min="2605" max="2605" width="8.7109375" style="790" bestFit="1" customWidth="1"/>
    <col min="2606" max="2606" width="11.7109375" style="790" bestFit="1" customWidth="1"/>
    <col min="2607" max="2607" width="10.28515625" style="790" bestFit="1" customWidth="1"/>
    <col min="2608" max="2826" width="9.140625" style="790"/>
    <col min="2827" max="2827" width="7.5703125" style="790" customWidth="1"/>
    <col min="2828" max="2828" width="48.42578125" style="790" customWidth="1"/>
    <col min="2829" max="2842" width="14.7109375" style="790" customWidth="1"/>
    <col min="2843" max="2843" width="10.28515625" style="790" customWidth="1"/>
    <col min="2844" max="2844" width="9.140625" style="790"/>
    <col min="2845" max="2845" width="33.85546875" style="790" customWidth="1"/>
    <col min="2846" max="2846" width="12.140625" style="790" bestFit="1" customWidth="1"/>
    <col min="2847" max="2847" width="12.140625" style="790" customWidth="1"/>
    <col min="2848" max="2848" width="12.140625" style="790" bestFit="1" customWidth="1"/>
    <col min="2849" max="2859" width="9.28515625" style="790" bestFit="1" customWidth="1"/>
    <col min="2860" max="2860" width="9.28515625" style="790" customWidth="1"/>
    <col min="2861" max="2861" width="8.7109375" style="790" bestFit="1" customWidth="1"/>
    <col min="2862" max="2862" width="11.7109375" style="790" bestFit="1" customWidth="1"/>
    <col min="2863" max="2863" width="10.28515625" style="790" bestFit="1" customWidth="1"/>
    <col min="2864" max="3082" width="9.140625" style="790"/>
    <col min="3083" max="3083" width="7.5703125" style="790" customWidth="1"/>
    <col min="3084" max="3084" width="48.42578125" style="790" customWidth="1"/>
    <col min="3085" max="3098" width="14.7109375" style="790" customWidth="1"/>
    <col min="3099" max="3099" width="10.28515625" style="790" customWidth="1"/>
    <col min="3100" max="3100" width="9.140625" style="790"/>
    <col min="3101" max="3101" width="33.85546875" style="790" customWidth="1"/>
    <col min="3102" max="3102" width="12.140625" style="790" bestFit="1" customWidth="1"/>
    <col min="3103" max="3103" width="12.140625" style="790" customWidth="1"/>
    <col min="3104" max="3104" width="12.140625" style="790" bestFit="1" customWidth="1"/>
    <col min="3105" max="3115" width="9.28515625" style="790" bestFit="1" customWidth="1"/>
    <col min="3116" max="3116" width="9.28515625" style="790" customWidth="1"/>
    <col min="3117" max="3117" width="8.7109375" style="790" bestFit="1" customWidth="1"/>
    <col min="3118" max="3118" width="11.7109375" style="790" bestFit="1" customWidth="1"/>
    <col min="3119" max="3119" width="10.28515625" style="790" bestFit="1" customWidth="1"/>
    <col min="3120" max="3338" width="9.140625" style="790"/>
    <col min="3339" max="3339" width="7.5703125" style="790" customWidth="1"/>
    <col min="3340" max="3340" width="48.42578125" style="790" customWidth="1"/>
    <col min="3341" max="3354" width="14.7109375" style="790" customWidth="1"/>
    <col min="3355" max="3355" width="10.28515625" style="790" customWidth="1"/>
    <col min="3356" max="3356" width="9.140625" style="790"/>
    <col min="3357" max="3357" width="33.85546875" style="790" customWidth="1"/>
    <col min="3358" max="3358" width="12.140625" style="790" bestFit="1" customWidth="1"/>
    <col min="3359" max="3359" width="12.140625" style="790" customWidth="1"/>
    <col min="3360" max="3360" width="12.140625" style="790" bestFit="1" customWidth="1"/>
    <col min="3361" max="3371" width="9.28515625" style="790" bestFit="1" customWidth="1"/>
    <col min="3372" max="3372" width="9.28515625" style="790" customWidth="1"/>
    <col min="3373" max="3373" width="8.7109375" style="790" bestFit="1" customWidth="1"/>
    <col min="3374" max="3374" width="11.7109375" style="790" bestFit="1" customWidth="1"/>
    <col min="3375" max="3375" width="10.28515625" style="790" bestFit="1" customWidth="1"/>
    <col min="3376" max="3594" width="9.140625" style="790"/>
    <col min="3595" max="3595" width="7.5703125" style="790" customWidth="1"/>
    <col min="3596" max="3596" width="48.42578125" style="790" customWidth="1"/>
    <col min="3597" max="3610" width="14.7109375" style="790" customWidth="1"/>
    <col min="3611" max="3611" width="10.28515625" style="790" customWidth="1"/>
    <col min="3612" max="3612" width="9.140625" style="790"/>
    <col min="3613" max="3613" width="33.85546875" style="790" customWidth="1"/>
    <col min="3614" max="3614" width="12.140625" style="790" bestFit="1" customWidth="1"/>
    <col min="3615" max="3615" width="12.140625" style="790" customWidth="1"/>
    <col min="3616" max="3616" width="12.140625" style="790" bestFit="1" customWidth="1"/>
    <col min="3617" max="3627" width="9.28515625" style="790" bestFit="1" customWidth="1"/>
    <col min="3628" max="3628" width="9.28515625" style="790" customWidth="1"/>
    <col min="3629" max="3629" width="8.7109375" style="790" bestFit="1" customWidth="1"/>
    <col min="3630" max="3630" width="11.7109375" style="790" bestFit="1" customWidth="1"/>
    <col min="3631" max="3631" width="10.28515625" style="790" bestFit="1" customWidth="1"/>
    <col min="3632" max="3850" width="9.140625" style="790"/>
    <col min="3851" max="3851" width="7.5703125" style="790" customWidth="1"/>
    <col min="3852" max="3852" width="48.42578125" style="790" customWidth="1"/>
    <col min="3853" max="3866" width="14.7109375" style="790" customWidth="1"/>
    <col min="3867" max="3867" width="10.28515625" style="790" customWidth="1"/>
    <col min="3868" max="3868" width="9.140625" style="790"/>
    <col min="3869" max="3869" width="33.85546875" style="790" customWidth="1"/>
    <col min="3870" max="3870" width="12.140625" style="790" bestFit="1" customWidth="1"/>
    <col min="3871" max="3871" width="12.140625" style="790" customWidth="1"/>
    <col min="3872" max="3872" width="12.140625" style="790" bestFit="1" customWidth="1"/>
    <col min="3873" max="3883" width="9.28515625" style="790" bestFit="1" customWidth="1"/>
    <col min="3884" max="3884" width="9.28515625" style="790" customWidth="1"/>
    <col min="3885" max="3885" width="8.7109375" style="790" bestFit="1" customWidth="1"/>
    <col min="3886" max="3886" width="11.7109375" style="790" bestFit="1" customWidth="1"/>
    <col min="3887" max="3887" width="10.28515625" style="790" bestFit="1" customWidth="1"/>
    <col min="3888" max="4106" width="9.140625" style="790"/>
    <col min="4107" max="4107" width="7.5703125" style="790" customWidth="1"/>
    <col min="4108" max="4108" width="48.42578125" style="790" customWidth="1"/>
    <col min="4109" max="4122" width="14.7109375" style="790" customWidth="1"/>
    <col min="4123" max="4123" width="10.28515625" style="790" customWidth="1"/>
    <col min="4124" max="4124" width="9.140625" style="790"/>
    <col min="4125" max="4125" width="33.85546875" style="790" customWidth="1"/>
    <col min="4126" max="4126" width="12.140625" style="790" bestFit="1" customWidth="1"/>
    <col min="4127" max="4127" width="12.140625" style="790" customWidth="1"/>
    <col min="4128" max="4128" width="12.140625" style="790" bestFit="1" customWidth="1"/>
    <col min="4129" max="4139" width="9.28515625" style="790" bestFit="1" customWidth="1"/>
    <col min="4140" max="4140" width="9.28515625" style="790" customWidth="1"/>
    <col min="4141" max="4141" width="8.7109375" style="790" bestFit="1" customWidth="1"/>
    <col min="4142" max="4142" width="11.7109375" style="790" bestFit="1" customWidth="1"/>
    <col min="4143" max="4143" width="10.28515625" style="790" bestFit="1" customWidth="1"/>
    <col min="4144" max="4362" width="9.140625" style="790"/>
    <col min="4363" max="4363" width="7.5703125" style="790" customWidth="1"/>
    <col min="4364" max="4364" width="48.42578125" style="790" customWidth="1"/>
    <col min="4365" max="4378" width="14.7109375" style="790" customWidth="1"/>
    <col min="4379" max="4379" width="10.28515625" style="790" customWidth="1"/>
    <col min="4380" max="4380" width="9.140625" style="790"/>
    <col min="4381" max="4381" width="33.85546875" style="790" customWidth="1"/>
    <col min="4382" max="4382" width="12.140625" style="790" bestFit="1" customWidth="1"/>
    <col min="4383" max="4383" width="12.140625" style="790" customWidth="1"/>
    <col min="4384" max="4384" width="12.140625" style="790" bestFit="1" customWidth="1"/>
    <col min="4385" max="4395" width="9.28515625" style="790" bestFit="1" customWidth="1"/>
    <col min="4396" max="4396" width="9.28515625" style="790" customWidth="1"/>
    <col min="4397" max="4397" width="8.7109375" style="790" bestFit="1" customWidth="1"/>
    <col min="4398" max="4398" width="11.7109375" style="790" bestFit="1" customWidth="1"/>
    <col min="4399" max="4399" width="10.28515625" style="790" bestFit="1" customWidth="1"/>
    <col min="4400" max="4618" width="9.140625" style="790"/>
    <col min="4619" max="4619" width="7.5703125" style="790" customWidth="1"/>
    <col min="4620" max="4620" width="48.42578125" style="790" customWidth="1"/>
    <col min="4621" max="4634" width="14.7109375" style="790" customWidth="1"/>
    <col min="4635" max="4635" width="10.28515625" style="790" customWidth="1"/>
    <col min="4636" max="4636" width="9.140625" style="790"/>
    <col min="4637" max="4637" width="33.85546875" style="790" customWidth="1"/>
    <col min="4638" max="4638" width="12.140625" style="790" bestFit="1" customWidth="1"/>
    <col min="4639" max="4639" width="12.140625" style="790" customWidth="1"/>
    <col min="4640" max="4640" width="12.140625" style="790" bestFit="1" customWidth="1"/>
    <col min="4641" max="4651" width="9.28515625" style="790" bestFit="1" customWidth="1"/>
    <col min="4652" max="4652" width="9.28515625" style="790" customWidth="1"/>
    <col min="4653" max="4653" width="8.7109375" style="790" bestFit="1" customWidth="1"/>
    <col min="4654" max="4654" width="11.7109375" style="790" bestFit="1" customWidth="1"/>
    <col min="4655" max="4655" width="10.28515625" style="790" bestFit="1" customWidth="1"/>
    <col min="4656" max="4874" width="9.140625" style="790"/>
    <col min="4875" max="4875" width="7.5703125" style="790" customWidth="1"/>
    <col min="4876" max="4876" width="48.42578125" style="790" customWidth="1"/>
    <col min="4877" max="4890" width="14.7109375" style="790" customWidth="1"/>
    <col min="4891" max="4891" width="10.28515625" style="790" customWidth="1"/>
    <col min="4892" max="4892" width="9.140625" style="790"/>
    <col min="4893" max="4893" width="33.85546875" style="790" customWidth="1"/>
    <col min="4894" max="4894" width="12.140625" style="790" bestFit="1" customWidth="1"/>
    <col min="4895" max="4895" width="12.140625" style="790" customWidth="1"/>
    <col min="4896" max="4896" width="12.140625" style="790" bestFit="1" customWidth="1"/>
    <col min="4897" max="4907" width="9.28515625" style="790" bestFit="1" customWidth="1"/>
    <col min="4908" max="4908" width="9.28515625" style="790" customWidth="1"/>
    <col min="4909" max="4909" width="8.7109375" style="790" bestFit="1" customWidth="1"/>
    <col min="4910" max="4910" width="11.7109375" style="790" bestFit="1" customWidth="1"/>
    <col min="4911" max="4911" width="10.28515625" style="790" bestFit="1" customWidth="1"/>
    <col min="4912" max="5130" width="9.140625" style="790"/>
    <col min="5131" max="5131" width="7.5703125" style="790" customWidth="1"/>
    <col min="5132" max="5132" width="48.42578125" style="790" customWidth="1"/>
    <col min="5133" max="5146" width="14.7109375" style="790" customWidth="1"/>
    <col min="5147" max="5147" width="10.28515625" style="790" customWidth="1"/>
    <col min="5148" max="5148" width="9.140625" style="790"/>
    <col min="5149" max="5149" width="33.85546875" style="790" customWidth="1"/>
    <col min="5150" max="5150" width="12.140625" style="790" bestFit="1" customWidth="1"/>
    <col min="5151" max="5151" width="12.140625" style="790" customWidth="1"/>
    <col min="5152" max="5152" width="12.140625" style="790" bestFit="1" customWidth="1"/>
    <col min="5153" max="5163" width="9.28515625" style="790" bestFit="1" customWidth="1"/>
    <col min="5164" max="5164" width="9.28515625" style="790" customWidth="1"/>
    <col min="5165" max="5165" width="8.7109375" style="790" bestFit="1" customWidth="1"/>
    <col min="5166" max="5166" width="11.7109375" style="790" bestFit="1" customWidth="1"/>
    <col min="5167" max="5167" width="10.28515625" style="790" bestFit="1" customWidth="1"/>
    <col min="5168" max="5386" width="9.140625" style="790"/>
    <col min="5387" max="5387" width="7.5703125" style="790" customWidth="1"/>
    <col min="5388" max="5388" width="48.42578125" style="790" customWidth="1"/>
    <col min="5389" max="5402" width="14.7109375" style="790" customWidth="1"/>
    <col min="5403" max="5403" width="10.28515625" style="790" customWidth="1"/>
    <col min="5404" max="5404" width="9.140625" style="790"/>
    <col min="5405" max="5405" width="33.85546875" style="790" customWidth="1"/>
    <col min="5406" max="5406" width="12.140625" style="790" bestFit="1" customWidth="1"/>
    <col min="5407" max="5407" width="12.140625" style="790" customWidth="1"/>
    <col min="5408" max="5408" width="12.140625" style="790" bestFit="1" customWidth="1"/>
    <col min="5409" max="5419" width="9.28515625" style="790" bestFit="1" customWidth="1"/>
    <col min="5420" max="5420" width="9.28515625" style="790" customWidth="1"/>
    <col min="5421" max="5421" width="8.7109375" style="790" bestFit="1" customWidth="1"/>
    <col min="5422" max="5422" width="11.7109375" style="790" bestFit="1" customWidth="1"/>
    <col min="5423" max="5423" width="10.28515625" style="790" bestFit="1" customWidth="1"/>
    <col min="5424" max="5642" width="9.140625" style="790"/>
    <col min="5643" max="5643" width="7.5703125" style="790" customWidth="1"/>
    <col min="5644" max="5644" width="48.42578125" style="790" customWidth="1"/>
    <col min="5645" max="5658" width="14.7109375" style="790" customWidth="1"/>
    <col min="5659" max="5659" width="10.28515625" style="790" customWidth="1"/>
    <col min="5660" max="5660" width="9.140625" style="790"/>
    <col min="5661" max="5661" width="33.85546875" style="790" customWidth="1"/>
    <col min="5662" max="5662" width="12.140625" style="790" bestFit="1" customWidth="1"/>
    <col min="5663" max="5663" width="12.140625" style="790" customWidth="1"/>
    <col min="5664" max="5664" width="12.140625" style="790" bestFit="1" customWidth="1"/>
    <col min="5665" max="5675" width="9.28515625" style="790" bestFit="1" customWidth="1"/>
    <col min="5676" max="5676" width="9.28515625" style="790" customWidth="1"/>
    <col min="5677" max="5677" width="8.7109375" style="790" bestFit="1" customWidth="1"/>
    <col min="5678" max="5678" width="11.7109375" style="790" bestFit="1" customWidth="1"/>
    <col min="5679" max="5679" width="10.28515625" style="790" bestFit="1" customWidth="1"/>
    <col min="5680" max="5898" width="9.140625" style="790"/>
    <col min="5899" max="5899" width="7.5703125" style="790" customWidth="1"/>
    <col min="5900" max="5900" width="48.42578125" style="790" customWidth="1"/>
    <col min="5901" max="5914" width="14.7109375" style="790" customWidth="1"/>
    <col min="5915" max="5915" width="10.28515625" style="790" customWidth="1"/>
    <col min="5916" max="5916" width="9.140625" style="790"/>
    <col min="5917" max="5917" width="33.85546875" style="790" customWidth="1"/>
    <col min="5918" max="5918" width="12.140625" style="790" bestFit="1" customWidth="1"/>
    <col min="5919" max="5919" width="12.140625" style="790" customWidth="1"/>
    <col min="5920" max="5920" width="12.140625" style="790" bestFit="1" customWidth="1"/>
    <col min="5921" max="5931" width="9.28515625" style="790" bestFit="1" customWidth="1"/>
    <col min="5932" max="5932" width="9.28515625" style="790" customWidth="1"/>
    <col min="5933" max="5933" width="8.7109375" style="790" bestFit="1" customWidth="1"/>
    <col min="5934" max="5934" width="11.7109375" style="790" bestFit="1" customWidth="1"/>
    <col min="5935" max="5935" width="10.28515625" style="790" bestFit="1" customWidth="1"/>
    <col min="5936" max="6154" width="9.140625" style="790"/>
    <col min="6155" max="6155" width="7.5703125" style="790" customWidth="1"/>
    <col min="6156" max="6156" width="48.42578125" style="790" customWidth="1"/>
    <col min="6157" max="6170" width="14.7109375" style="790" customWidth="1"/>
    <col min="6171" max="6171" width="10.28515625" style="790" customWidth="1"/>
    <col min="6172" max="6172" width="9.140625" style="790"/>
    <col min="6173" max="6173" width="33.85546875" style="790" customWidth="1"/>
    <col min="6174" max="6174" width="12.140625" style="790" bestFit="1" customWidth="1"/>
    <col min="6175" max="6175" width="12.140625" style="790" customWidth="1"/>
    <col min="6176" max="6176" width="12.140625" style="790" bestFit="1" customWidth="1"/>
    <col min="6177" max="6187" width="9.28515625" style="790" bestFit="1" customWidth="1"/>
    <col min="6188" max="6188" width="9.28515625" style="790" customWidth="1"/>
    <col min="6189" max="6189" width="8.7109375" style="790" bestFit="1" customWidth="1"/>
    <col min="6190" max="6190" width="11.7109375" style="790" bestFit="1" customWidth="1"/>
    <col min="6191" max="6191" width="10.28515625" style="790" bestFit="1" customWidth="1"/>
    <col min="6192" max="6410" width="9.140625" style="790"/>
    <col min="6411" max="6411" width="7.5703125" style="790" customWidth="1"/>
    <col min="6412" max="6412" width="48.42578125" style="790" customWidth="1"/>
    <col min="6413" max="6426" width="14.7109375" style="790" customWidth="1"/>
    <col min="6427" max="6427" width="10.28515625" style="790" customWidth="1"/>
    <col min="6428" max="6428" width="9.140625" style="790"/>
    <col min="6429" max="6429" width="33.85546875" style="790" customWidth="1"/>
    <col min="6430" max="6430" width="12.140625" style="790" bestFit="1" customWidth="1"/>
    <col min="6431" max="6431" width="12.140625" style="790" customWidth="1"/>
    <col min="6432" max="6432" width="12.140625" style="790" bestFit="1" customWidth="1"/>
    <col min="6433" max="6443" width="9.28515625" style="790" bestFit="1" customWidth="1"/>
    <col min="6444" max="6444" width="9.28515625" style="790" customWidth="1"/>
    <col min="6445" max="6445" width="8.7109375" style="790" bestFit="1" customWidth="1"/>
    <col min="6446" max="6446" width="11.7109375" style="790" bestFit="1" customWidth="1"/>
    <col min="6447" max="6447" width="10.28515625" style="790" bestFit="1" customWidth="1"/>
    <col min="6448" max="6666" width="9.140625" style="790"/>
    <col min="6667" max="6667" width="7.5703125" style="790" customWidth="1"/>
    <col min="6668" max="6668" width="48.42578125" style="790" customWidth="1"/>
    <col min="6669" max="6682" width="14.7109375" style="790" customWidth="1"/>
    <col min="6683" max="6683" width="10.28515625" style="790" customWidth="1"/>
    <col min="6684" max="6684" width="9.140625" style="790"/>
    <col min="6685" max="6685" width="33.85546875" style="790" customWidth="1"/>
    <col min="6686" max="6686" width="12.140625" style="790" bestFit="1" customWidth="1"/>
    <col min="6687" max="6687" width="12.140625" style="790" customWidth="1"/>
    <col min="6688" max="6688" width="12.140625" style="790" bestFit="1" customWidth="1"/>
    <col min="6689" max="6699" width="9.28515625" style="790" bestFit="1" customWidth="1"/>
    <col min="6700" max="6700" width="9.28515625" style="790" customWidth="1"/>
    <col min="6701" max="6701" width="8.7109375" style="790" bestFit="1" customWidth="1"/>
    <col min="6702" max="6702" width="11.7109375" style="790" bestFit="1" customWidth="1"/>
    <col min="6703" max="6703" width="10.28515625" style="790" bestFit="1" customWidth="1"/>
    <col min="6704" max="6922" width="9.140625" style="790"/>
    <col min="6923" max="6923" width="7.5703125" style="790" customWidth="1"/>
    <col min="6924" max="6924" width="48.42578125" style="790" customWidth="1"/>
    <col min="6925" max="6938" width="14.7109375" style="790" customWidth="1"/>
    <col min="6939" max="6939" width="10.28515625" style="790" customWidth="1"/>
    <col min="6940" max="6940" width="9.140625" style="790"/>
    <col min="6941" max="6941" width="33.85546875" style="790" customWidth="1"/>
    <col min="6942" max="6942" width="12.140625" style="790" bestFit="1" customWidth="1"/>
    <col min="6943" max="6943" width="12.140625" style="790" customWidth="1"/>
    <col min="6944" max="6944" width="12.140625" style="790" bestFit="1" customWidth="1"/>
    <col min="6945" max="6955" width="9.28515625" style="790" bestFit="1" customWidth="1"/>
    <col min="6956" max="6956" width="9.28515625" style="790" customWidth="1"/>
    <col min="6957" max="6957" width="8.7109375" style="790" bestFit="1" customWidth="1"/>
    <col min="6958" max="6958" width="11.7109375" style="790" bestFit="1" customWidth="1"/>
    <col min="6959" max="6959" width="10.28515625" style="790" bestFit="1" customWidth="1"/>
    <col min="6960" max="7178" width="9.140625" style="790"/>
    <col min="7179" max="7179" width="7.5703125" style="790" customWidth="1"/>
    <col min="7180" max="7180" width="48.42578125" style="790" customWidth="1"/>
    <col min="7181" max="7194" width="14.7109375" style="790" customWidth="1"/>
    <col min="7195" max="7195" width="10.28515625" style="790" customWidth="1"/>
    <col min="7196" max="7196" width="9.140625" style="790"/>
    <col min="7197" max="7197" width="33.85546875" style="790" customWidth="1"/>
    <col min="7198" max="7198" width="12.140625" style="790" bestFit="1" customWidth="1"/>
    <col min="7199" max="7199" width="12.140625" style="790" customWidth="1"/>
    <col min="7200" max="7200" width="12.140625" style="790" bestFit="1" customWidth="1"/>
    <col min="7201" max="7211" width="9.28515625" style="790" bestFit="1" customWidth="1"/>
    <col min="7212" max="7212" width="9.28515625" style="790" customWidth="1"/>
    <col min="7213" max="7213" width="8.7109375" style="790" bestFit="1" customWidth="1"/>
    <col min="7214" max="7214" width="11.7109375" style="790" bestFit="1" customWidth="1"/>
    <col min="7215" max="7215" width="10.28515625" style="790" bestFit="1" customWidth="1"/>
    <col min="7216" max="7434" width="9.140625" style="790"/>
    <col min="7435" max="7435" width="7.5703125" style="790" customWidth="1"/>
    <col min="7436" max="7436" width="48.42578125" style="790" customWidth="1"/>
    <col min="7437" max="7450" width="14.7109375" style="790" customWidth="1"/>
    <col min="7451" max="7451" width="10.28515625" style="790" customWidth="1"/>
    <col min="7452" max="7452" width="9.140625" style="790"/>
    <col min="7453" max="7453" width="33.85546875" style="790" customWidth="1"/>
    <col min="7454" max="7454" width="12.140625" style="790" bestFit="1" customWidth="1"/>
    <col min="7455" max="7455" width="12.140625" style="790" customWidth="1"/>
    <col min="7456" max="7456" width="12.140625" style="790" bestFit="1" customWidth="1"/>
    <col min="7457" max="7467" width="9.28515625" style="790" bestFit="1" customWidth="1"/>
    <col min="7468" max="7468" width="9.28515625" style="790" customWidth="1"/>
    <col min="7469" max="7469" width="8.7109375" style="790" bestFit="1" customWidth="1"/>
    <col min="7470" max="7470" width="11.7109375" style="790" bestFit="1" customWidth="1"/>
    <col min="7471" max="7471" width="10.28515625" style="790" bestFit="1" customWidth="1"/>
    <col min="7472" max="7690" width="9.140625" style="790"/>
    <col min="7691" max="7691" width="7.5703125" style="790" customWidth="1"/>
    <col min="7692" max="7692" width="48.42578125" style="790" customWidth="1"/>
    <col min="7693" max="7706" width="14.7109375" style="790" customWidth="1"/>
    <col min="7707" max="7707" width="10.28515625" style="790" customWidth="1"/>
    <col min="7708" max="7708" width="9.140625" style="790"/>
    <col min="7709" max="7709" width="33.85546875" style="790" customWidth="1"/>
    <col min="7710" max="7710" width="12.140625" style="790" bestFit="1" customWidth="1"/>
    <col min="7711" max="7711" width="12.140625" style="790" customWidth="1"/>
    <col min="7712" max="7712" width="12.140625" style="790" bestFit="1" customWidth="1"/>
    <col min="7713" max="7723" width="9.28515625" style="790" bestFit="1" customWidth="1"/>
    <col min="7724" max="7724" width="9.28515625" style="790" customWidth="1"/>
    <col min="7725" max="7725" width="8.7109375" style="790" bestFit="1" customWidth="1"/>
    <col min="7726" max="7726" width="11.7109375" style="790" bestFit="1" customWidth="1"/>
    <col min="7727" max="7727" width="10.28515625" style="790" bestFit="1" customWidth="1"/>
    <col min="7728" max="7946" width="9.140625" style="790"/>
    <col min="7947" max="7947" width="7.5703125" style="790" customWidth="1"/>
    <col min="7948" max="7948" width="48.42578125" style="790" customWidth="1"/>
    <col min="7949" max="7962" width="14.7109375" style="790" customWidth="1"/>
    <col min="7963" max="7963" width="10.28515625" style="790" customWidth="1"/>
    <col min="7964" max="7964" width="9.140625" style="790"/>
    <col min="7965" max="7965" width="33.85546875" style="790" customWidth="1"/>
    <col min="7966" max="7966" width="12.140625" style="790" bestFit="1" customWidth="1"/>
    <col min="7967" max="7967" width="12.140625" style="790" customWidth="1"/>
    <col min="7968" max="7968" width="12.140625" style="790" bestFit="1" customWidth="1"/>
    <col min="7969" max="7979" width="9.28515625" style="790" bestFit="1" customWidth="1"/>
    <col min="7980" max="7980" width="9.28515625" style="790" customWidth="1"/>
    <col min="7981" max="7981" width="8.7109375" style="790" bestFit="1" customWidth="1"/>
    <col min="7982" max="7982" width="11.7109375" style="790" bestFit="1" customWidth="1"/>
    <col min="7983" max="7983" width="10.28515625" style="790" bestFit="1" customWidth="1"/>
    <col min="7984" max="8202" width="9.140625" style="790"/>
    <col min="8203" max="8203" width="7.5703125" style="790" customWidth="1"/>
    <col min="8204" max="8204" width="48.42578125" style="790" customWidth="1"/>
    <col min="8205" max="8218" width="14.7109375" style="790" customWidth="1"/>
    <col min="8219" max="8219" width="10.28515625" style="790" customWidth="1"/>
    <col min="8220" max="8220" width="9.140625" style="790"/>
    <col min="8221" max="8221" width="33.85546875" style="790" customWidth="1"/>
    <col min="8222" max="8222" width="12.140625" style="790" bestFit="1" customWidth="1"/>
    <col min="8223" max="8223" width="12.140625" style="790" customWidth="1"/>
    <col min="8224" max="8224" width="12.140625" style="790" bestFit="1" customWidth="1"/>
    <col min="8225" max="8235" width="9.28515625" style="790" bestFit="1" customWidth="1"/>
    <col min="8236" max="8236" width="9.28515625" style="790" customWidth="1"/>
    <col min="8237" max="8237" width="8.7109375" style="790" bestFit="1" customWidth="1"/>
    <col min="8238" max="8238" width="11.7109375" style="790" bestFit="1" customWidth="1"/>
    <col min="8239" max="8239" width="10.28515625" style="790" bestFit="1" customWidth="1"/>
    <col min="8240" max="8458" width="9.140625" style="790"/>
    <col min="8459" max="8459" width="7.5703125" style="790" customWidth="1"/>
    <col min="8460" max="8460" width="48.42578125" style="790" customWidth="1"/>
    <col min="8461" max="8474" width="14.7109375" style="790" customWidth="1"/>
    <col min="8475" max="8475" width="10.28515625" style="790" customWidth="1"/>
    <col min="8476" max="8476" width="9.140625" style="790"/>
    <col min="8477" max="8477" width="33.85546875" style="790" customWidth="1"/>
    <col min="8478" max="8478" width="12.140625" style="790" bestFit="1" customWidth="1"/>
    <col min="8479" max="8479" width="12.140625" style="790" customWidth="1"/>
    <col min="8480" max="8480" width="12.140625" style="790" bestFit="1" customWidth="1"/>
    <col min="8481" max="8491" width="9.28515625" style="790" bestFit="1" customWidth="1"/>
    <col min="8492" max="8492" width="9.28515625" style="790" customWidth="1"/>
    <col min="8493" max="8493" width="8.7109375" style="790" bestFit="1" customWidth="1"/>
    <col min="8494" max="8494" width="11.7109375" style="790" bestFit="1" customWidth="1"/>
    <col min="8495" max="8495" width="10.28515625" style="790" bestFit="1" customWidth="1"/>
    <col min="8496" max="8714" width="9.140625" style="790"/>
    <col min="8715" max="8715" width="7.5703125" style="790" customWidth="1"/>
    <col min="8716" max="8716" width="48.42578125" style="790" customWidth="1"/>
    <col min="8717" max="8730" width="14.7109375" style="790" customWidth="1"/>
    <col min="8731" max="8731" width="10.28515625" style="790" customWidth="1"/>
    <col min="8732" max="8732" width="9.140625" style="790"/>
    <col min="8733" max="8733" width="33.85546875" style="790" customWidth="1"/>
    <col min="8734" max="8734" width="12.140625" style="790" bestFit="1" customWidth="1"/>
    <col min="8735" max="8735" width="12.140625" style="790" customWidth="1"/>
    <col min="8736" max="8736" width="12.140625" style="790" bestFit="1" customWidth="1"/>
    <col min="8737" max="8747" width="9.28515625" style="790" bestFit="1" customWidth="1"/>
    <col min="8748" max="8748" width="9.28515625" style="790" customWidth="1"/>
    <col min="8749" max="8749" width="8.7109375" style="790" bestFit="1" customWidth="1"/>
    <col min="8750" max="8750" width="11.7109375" style="790" bestFit="1" customWidth="1"/>
    <col min="8751" max="8751" width="10.28515625" style="790" bestFit="1" customWidth="1"/>
    <col min="8752" max="8970" width="9.140625" style="790"/>
    <col min="8971" max="8971" width="7.5703125" style="790" customWidth="1"/>
    <col min="8972" max="8972" width="48.42578125" style="790" customWidth="1"/>
    <col min="8973" max="8986" width="14.7109375" style="790" customWidth="1"/>
    <col min="8987" max="8987" width="10.28515625" style="790" customWidth="1"/>
    <col min="8988" max="8988" width="9.140625" style="790"/>
    <col min="8989" max="8989" width="33.85546875" style="790" customWidth="1"/>
    <col min="8990" max="8990" width="12.140625" style="790" bestFit="1" customWidth="1"/>
    <col min="8991" max="8991" width="12.140625" style="790" customWidth="1"/>
    <col min="8992" max="8992" width="12.140625" style="790" bestFit="1" customWidth="1"/>
    <col min="8993" max="9003" width="9.28515625" style="790" bestFit="1" customWidth="1"/>
    <col min="9004" max="9004" width="9.28515625" style="790" customWidth="1"/>
    <col min="9005" max="9005" width="8.7109375" style="790" bestFit="1" customWidth="1"/>
    <col min="9006" max="9006" width="11.7109375" style="790" bestFit="1" customWidth="1"/>
    <col min="9007" max="9007" width="10.28515625" style="790" bestFit="1" customWidth="1"/>
    <col min="9008" max="9226" width="9.140625" style="790"/>
    <col min="9227" max="9227" width="7.5703125" style="790" customWidth="1"/>
    <col min="9228" max="9228" width="48.42578125" style="790" customWidth="1"/>
    <col min="9229" max="9242" width="14.7109375" style="790" customWidth="1"/>
    <col min="9243" max="9243" width="10.28515625" style="790" customWidth="1"/>
    <col min="9244" max="9244" width="9.140625" style="790"/>
    <col min="9245" max="9245" width="33.85546875" style="790" customWidth="1"/>
    <col min="9246" max="9246" width="12.140625" style="790" bestFit="1" customWidth="1"/>
    <col min="9247" max="9247" width="12.140625" style="790" customWidth="1"/>
    <col min="9248" max="9248" width="12.140625" style="790" bestFit="1" customWidth="1"/>
    <col min="9249" max="9259" width="9.28515625" style="790" bestFit="1" customWidth="1"/>
    <col min="9260" max="9260" width="9.28515625" style="790" customWidth="1"/>
    <col min="9261" max="9261" width="8.7109375" style="790" bestFit="1" customWidth="1"/>
    <col min="9262" max="9262" width="11.7109375" style="790" bestFit="1" customWidth="1"/>
    <col min="9263" max="9263" width="10.28515625" style="790" bestFit="1" customWidth="1"/>
    <col min="9264" max="9482" width="9.140625" style="790"/>
    <col min="9483" max="9483" width="7.5703125" style="790" customWidth="1"/>
    <col min="9484" max="9484" width="48.42578125" style="790" customWidth="1"/>
    <col min="9485" max="9498" width="14.7109375" style="790" customWidth="1"/>
    <col min="9499" max="9499" width="10.28515625" style="790" customWidth="1"/>
    <col min="9500" max="9500" width="9.140625" style="790"/>
    <col min="9501" max="9501" width="33.85546875" style="790" customWidth="1"/>
    <col min="9502" max="9502" width="12.140625" style="790" bestFit="1" customWidth="1"/>
    <col min="9503" max="9503" width="12.140625" style="790" customWidth="1"/>
    <col min="9504" max="9504" width="12.140625" style="790" bestFit="1" customWidth="1"/>
    <col min="9505" max="9515" width="9.28515625" style="790" bestFit="1" customWidth="1"/>
    <col min="9516" max="9516" width="9.28515625" style="790" customWidth="1"/>
    <col min="9517" max="9517" width="8.7109375" style="790" bestFit="1" customWidth="1"/>
    <col min="9518" max="9518" width="11.7109375" style="790" bestFit="1" customWidth="1"/>
    <col min="9519" max="9519" width="10.28515625" style="790" bestFit="1" customWidth="1"/>
    <col min="9520" max="9738" width="9.140625" style="790"/>
    <col min="9739" max="9739" width="7.5703125" style="790" customWidth="1"/>
    <col min="9740" max="9740" width="48.42578125" style="790" customWidth="1"/>
    <col min="9741" max="9754" width="14.7109375" style="790" customWidth="1"/>
    <col min="9755" max="9755" width="10.28515625" style="790" customWidth="1"/>
    <col min="9756" max="9756" width="9.140625" style="790"/>
    <col min="9757" max="9757" width="33.85546875" style="790" customWidth="1"/>
    <col min="9758" max="9758" width="12.140625" style="790" bestFit="1" customWidth="1"/>
    <col min="9759" max="9759" width="12.140625" style="790" customWidth="1"/>
    <col min="9760" max="9760" width="12.140625" style="790" bestFit="1" customWidth="1"/>
    <col min="9761" max="9771" width="9.28515625" style="790" bestFit="1" customWidth="1"/>
    <col min="9772" max="9772" width="9.28515625" style="790" customWidth="1"/>
    <col min="9773" max="9773" width="8.7109375" style="790" bestFit="1" customWidth="1"/>
    <col min="9774" max="9774" width="11.7109375" style="790" bestFit="1" customWidth="1"/>
    <col min="9775" max="9775" width="10.28515625" style="790" bestFit="1" customWidth="1"/>
    <col min="9776" max="9994" width="9.140625" style="790"/>
    <col min="9995" max="9995" width="7.5703125" style="790" customWidth="1"/>
    <col min="9996" max="9996" width="48.42578125" style="790" customWidth="1"/>
    <col min="9997" max="10010" width="14.7109375" style="790" customWidth="1"/>
    <col min="10011" max="10011" width="10.28515625" style="790" customWidth="1"/>
    <col min="10012" max="10012" width="9.140625" style="790"/>
    <col min="10013" max="10013" width="33.85546875" style="790" customWidth="1"/>
    <col min="10014" max="10014" width="12.140625" style="790" bestFit="1" customWidth="1"/>
    <col min="10015" max="10015" width="12.140625" style="790" customWidth="1"/>
    <col min="10016" max="10016" width="12.140625" style="790" bestFit="1" customWidth="1"/>
    <col min="10017" max="10027" width="9.28515625" style="790" bestFit="1" customWidth="1"/>
    <col min="10028" max="10028" width="9.28515625" style="790" customWidth="1"/>
    <col min="10029" max="10029" width="8.7109375" style="790" bestFit="1" customWidth="1"/>
    <col min="10030" max="10030" width="11.7109375" style="790" bestFit="1" customWidth="1"/>
    <col min="10031" max="10031" width="10.28515625" style="790" bestFit="1" customWidth="1"/>
    <col min="10032" max="10250" width="9.140625" style="790"/>
    <col min="10251" max="10251" width="7.5703125" style="790" customWidth="1"/>
    <col min="10252" max="10252" width="48.42578125" style="790" customWidth="1"/>
    <col min="10253" max="10266" width="14.7109375" style="790" customWidth="1"/>
    <col min="10267" max="10267" width="10.28515625" style="790" customWidth="1"/>
    <col min="10268" max="10268" width="9.140625" style="790"/>
    <col min="10269" max="10269" width="33.85546875" style="790" customWidth="1"/>
    <col min="10270" max="10270" width="12.140625" style="790" bestFit="1" customWidth="1"/>
    <col min="10271" max="10271" width="12.140625" style="790" customWidth="1"/>
    <col min="10272" max="10272" width="12.140625" style="790" bestFit="1" customWidth="1"/>
    <col min="10273" max="10283" width="9.28515625" style="790" bestFit="1" customWidth="1"/>
    <col min="10284" max="10284" width="9.28515625" style="790" customWidth="1"/>
    <col min="10285" max="10285" width="8.7109375" style="790" bestFit="1" customWidth="1"/>
    <col min="10286" max="10286" width="11.7109375" style="790" bestFit="1" customWidth="1"/>
    <col min="10287" max="10287" width="10.28515625" style="790" bestFit="1" customWidth="1"/>
    <col min="10288" max="10506" width="9.140625" style="790"/>
    <col min="10507" max="10507" width="7.5703125" style="790" customWidth="1"/>
    <col min="10508" max="10508" width="48.42578125" style="790" customWidth="1"/>
    <col min="10509" max="10522" width="14.7109375" style="790" customWidth="1"/>
    <col min="10523" max="10523" width="10.28515625" style="790" customWidth="1"/>
    <col min="10524" max="10524" width="9.140625" style="790"/>
    <col min="10525" max="10525" width="33.85546875" style="790" customWidth="1"/>
    <col min="10526" max="10526" width="12.140625" style="790" bestFit="1" customWidth="1"/>
    <col min="10527" max="10527" width="12.140625" style="790" customWidth="1"/>
    <col min="10528" max="10528" width="12.140625" style="790" bestFit="1" customWidth="1"/>
    <col min="10529" max="10539" width="9.28515625" style="790" bestFit="1" customWidth="1"/>
    <col min="10540" max="10540" width="9.28515625" style="790" customWidth="1"/>
    <col min="10541" max="10541" width="8.7109375" style="790" bestFit="1" customWidth="1"/>
    <col min="10542" max="10542" width="11.7109375" style="790" bestFit="1" customWidth="1"/>
    <col min="10543" max="10543" width="10.28515625" style="790" bestFit="1" customWidth="1"/>
    <col min="10544" max="10762" width="9.140625" style="790"/>
    <col min="10763" max="10763" width="7.5703125" style="790" customWidth="1"/>
    <col min="10764" max="10764" width="48.42578125" style="790" customWidth="1"/>
    <col min="10765" max="10778" width="14.7109375" style="790" customWidth="1"/>
    <col min="10779" max="10779" width="10.28515625" style="790" customWidth="1"/>
    <col min="10780" max="10780" width="9.140625" style="790"/>
    <col min="10781" max="10781" width="33.85546875" style="790" customWidth="1"/>
    <col min="10782" max="10782" width="12.140625" style="790" bestFit="1" customWidth="1"/>
    <col min="10783" max="10783" width="12.140625" style="790" customWidth="1"/>
    <col min="10784" max="10784" width="12.140625" style="790" bestFit="1" customWidth="1"/>
    <col min="10785" max="10795" width="9.28515625" style="790" bestFit="1" customWidth="1"/>
    <col min="10796" max="10796" width="9.28515625" style="790" customWidth="1"/>
    <col min="10797" max="10797" width="8.7109375" style="790" bestFit="1" customWidth="1"/>
    <col min="10798" max="10798" width="11.7109375" style="790" bestFit="1" customWidth="1"/>
    <col min="10799" max="10799" width="10.28515625" style="790" bestFit="1" customWidth="1"/>
    <col min="10800" max="11018" width="9.140625" style="790"/>
    <col min="11019" max="11019" width="7.5703125" style="790" customWidth="1"/>
    <col min="11020" max="11020" width="48.42578125" style="790" customWidth="1"/>
    <col min="11021" max="11034" width="14.7109375" style="790" customWidth="1"/>
    <col min="11035" max="11035" width="10.28515625" style="790" customWidth="1"/>
    <col min="11036" max="11036" width="9.140625" style="790"/>
    <col min="11037" max="11037" width="33.85546875" style="790" customWidth="1"/>
    <col min="11038" max="11038" width="12.140625" style="790" bestFit="1" customWidth="1"/>
    <col min="11039" max="11039" width="12.140625" style="790" customWidth="1"/>
    <col min="11040" max="11040" width="12.140625" style="790" bestFit="1" customWidth="1"/>
    <col min="11041" max="11051" width="9.28515625" style="790" bestFit="1" customWidth="1"/>
    <col min="11052" max="11052" width="9.28515625" style="790" customWidth="1"/>
    <col min="11053" max="11053" width="8.7109375" style="790" bestFit="1" customWidth="1"/>
    <col min="11054" max="11054" width="11.7109375" style="790" bestFit="1" customWidth="1"/>
    <col min="11055" max="11055" width="10.28515625" style="790" bestFit="1" customWidth="1"/>
    <col min="11056" max="11274" width="9.140625" style="790"/>
    <col min="11275" max="11275" width="7.5703125" style="790" customWidth="1"/>
    <col min="11276" max="11276" width="48.42578125" style="790" customWidth="1"/>
    <col min="11277" max="11290" width="14.7109375" style="790" customWidth="1"/>
    <col min="11291" max="11291" width="10.28515625" style="790" customWidth="1"/>
    <col min="11292" max="11292" width="9.140625" style="790"/>
    <col min="11293" max="11293" width="33.85546875" style="790" customWidth="1"/>
    <col min="11294" max="11294" width="12.140625" style="790" bestFit="1" customWidth="1"/>
    <col min="11295" max="11295" width="12.140625" style="790" customWidth="1"/>
    <col min="11296" max="11296" width="12.140625" style="790" bestFit="1" customWidth="1"/>
    <col min="11297" max="11307" width="9.28515625" style="790" bestFit="1" customWidth="1"/>
    <col min="11308" max="11308" width="9.28515625" style="790" customWidth="1"/>
    <col min="11309" max="11309" width="8.7109375" style="790" bestFit="1" customWidth="1"/>
    <col min="11310" max="11310" width="11.7109375" style="790" bestFit="1" customWidth="1"/>
    <col min="11311" max="11311" width="10.28515625" style="790" bestFit="1" customWidth="1"/>
    <col min="11312" max="11530" width="9.140625" style="790"/>
    <col min="11531" max="11531" width="7.5703125" style="790" customWidth="1"/>
    <col min="11532" max="11532" width="48.42578125" style="790" customWidth="1"/>
    <col min="11533" max="11546" width="14.7109375" style="790" customWidth="1"/>
    <col min="11547" max="11547" width="10.28515625" style="790" customWidth="1"/>
    <col min="11548" max="11548" width="9.140625" style="790"/>
    <col min="11549" max="11549" width="33.85546875" style="790" customWidth="1"/>
    <col min="11550" max="11550" width="12.140625" style="790" bestFit="1" customWidth="1"/>
    <col min="11551" max="11551" width="12.140625" style="790" customWidth="1"/>
    <col min="11552" max="11552" width="12.140625" style="790" bestFit="1" customWidth="1"/>
    <col min="11553" max="11563" width="9.28515625" style="790" bestFit="1" customWidth="1"/>
    <col min="11564" max="11564" width="9.28515625" style="790" customWidth="1"/>
    <col min="11565" max="11565" width="8.7109375" style="790" bestFit="1" customWidth="1"/>
    <col min="11566" max="11566" width="11.7109375" style="790" bestFit="1" customWidth="1"/>
    <col min="11567" max="11567" width="10.28515625" style="790" bestFit="1" customWidth="1"/>
    <col min="11568" max="11786" width="9.140625" style="790"/>
    <col min="11787" max="11787" width="7.5703125" style="790" customWidth="1"/>
    <col min="11788" max="11788" width="48.42578125" style="790" customWidth="1"/>
    <col min="11789" max="11802" width="14.7109375" style="790" customWidth="1"/>
    <col min="11803" max="11803" width="10.28515625" style="790" customWidth="1"/>
    <col min="11804" max="11804" width="9.140625" style="790"/>
    <col min="11805" max="11805" width="33.85546875" style="790" customWidth="1"/>
    <col min="11806" max="11806" width="12.140625" style="790" bestFit="1" customWidth="1"/>
    <col min="11807" max="11807" width="12.140625" style="790" customWidth="1"/>
    <col min="11808" max="11808" width="12.140625" style="790" bestFit="1" customWidth="1"/>
    <col min="11809" max="11819" width="9.28515625" style="790" bestFit="1" customWidth="1"/>
    <col min="11820" max="11820" width="9.28515625" style="790" customWidth="1"/>
    <col min="11821" max="11821" width="8.7109375" style="790" bestFit="1" customWidth="1"/>
    <col min="11822" max="11822" width="11.7109375" style="790" bestFit="1" customWidth="1"/>
    <col min="11823" max="11823" width="10.28515625" style="790" bestFit="1" customWidth="1"/>
    <col min="11824" max="12042" width="9.140625" style="790"/>
    <col min="12043" max="12043" width="7.5703125" style="790" customWidth="1"/>
    <col min="12044" max="12044" width="48.42578125" style="790" customWidth="1"/>
    <col min="12045" max="12058" width="14.7109375" style="790" customWidth="1"/>
    <col min="12059" max="12059" width="10.28515625" style="790" customWidth="1"/>
    <col min="12060" max="12060" width="9.140625" style="790"/>
    <col min="12061" max="12061" width="33.85546875" style="790" customWidth="1"/>
    <col min="12062" max="12062" width="12.140625" style="790" bestFit="1" customWidth="1"/>
    <col min="12063" max="12063" width="12.140625" style="790" customWidth="1"/>
    <col min="12064" max="12064" width="12.140625" style="790" bestFit="1" customWidth="1"/>
    <col min="12065" max="12075" width="9.28515625" style="790" bestFit="1" customWidth="1"/>
    <col min="12076" max="12076" width="9.28515625" style="790" customWidth="1"/>
    <col min="12077" max="12077" width="8.7109375" style="790" bestFit="1" customWidth="1"/>
    <col min="12078" max="12078" width="11.7109375" style="790" bestFit="1" customWidth="1"/>
    <col min="12079" max="12079" width="10.28515625" style="790" bestFit="1" customWidth="1"/>
    <col min="12080" max="12298" width="9.140625" style="790"/>
    <col min="12299" max="12299" width="7.5703125" style="790" customWidth="1"/>
    <col min="12300" max="12300" width="48.42578125" style="790" customWidth="1"/>
    <col min="12301" max="12314" width="14.7109375" style="790" customWidth="1"/>
    <col min="12315" max="12315" width="10.28515625" style="790" customWidth="1"/>
    <col min="12316" max="12316" width="9.140625" style="790"/>
    <col min="12317" max="12317" width="33.85546875" style="790" customWidth="1"/>
    <col min="12318" max="12318" width="12.140625" style="790" bestFit="1" customWidth="1"/>
    <col min="12319" max="12319" width="12.140625" style="790" customWidth="1"/>
    <col min="12320" max="12320" width="12.140625" style="790" bestFit="1" customWidth="1"/>
    <col min="12321" max="12331" width="9.28515625" style="790" bestFit="1" customWidth="1"/>
    <col min="12332" max="12332" width="9.28515625" style="790" customWidth="1"/>
    <col min="12333" max="12333" width="8.7109375" style="790" bestFit="1" customWidth="1"/>
    <col min="12334" max="12334" width="11.7109375" style="790" bestFit="1" customWidth="1"/>
    <col min="12335" max="12335" width="10.28515625" style="790" bestFit="1" customWidth="1"/>
    <col min="12336" max="12554" width="9.140625" style="790"/>
    <col min="12555" max="12555" width="7.5703125" style="790" customWidth="1"/>
    <col min="12556" max="12556" width="48.42578125" style="790" customWidth="1"/>
    <col min="12557" max="12570" width="14.7109375" style="790" customWidth="1"/>
    <col min="12571" max="12571" width="10.28515625" style="790" customWidth="1"/>
    <col min="12572" max="12572" width="9.140625" style="790"/>
    <col min="12573" max="12573" width="33.85546875" style="790" customWidth="1"/>
    <col min="12574" max="12574" width="12.140625" style="790" bestFit="1" customWidth="1"/>
    <col min="12575" max="12575" width="12.140625" style="790" customWidth="1"/>
    <col min="12576" max="12576" width="12.140625" style="790" bestFit="1" customWidth="1"/>
    <col min="12577" max="12587" width="9.28515625" style="790" bestFit="1" customWidth="1"/>
    <col min="12588" max="12588" width="9.28515625" style="790" customWidth="1"/>
    <col min="12589" max="12589" width="8.7109375" style="790" bestFit="1" customWidth="1"/>
    <col min="12590" max="12590" width="11.7109375" style="790" bestFit="1" customWidth="1"/>
    <col min="12591" max="12591" width="10.28515625" style="790" bestFit="1" customWidth="1"/>
    <col min="12592" max="12810" width="9.140625" style="790"/>
    <col min="12811" max="12811" width="7.5703125" style="790" customWidth="1"/>
    <col min="12812" max="12812" width="48.42578125" style="790" customWidth="1"/>
    <col min="12813" max="12826" width="14.7109375" style="790" customWidth="1"/>
    <col min="12827" max="12827" width="10.28515625" style="790" customWidth="1"/>
    <col min="12828" max="12828" width="9.140625" style="790"/>
    <col min="12829" max="12829" width="33.85546875" style="790" customWidth="1"/>
    <col min="12830" max="12830" width="12.140625" style="790" bestFit="1" customWidth="1"/>
    <col min="12831" max="12831" width="12.140625" style="790" customWidth="1"/>
    <col min="12832" max="12832" width="12.140625" style="790" bestFit="1" customWidth="1"/>
    <col min="12833" max="12843" width="9.28515625" style="790" bestFit="1" customWidth="1"/>
    <col min="12844" max="12844" width="9.28515625" style="790" customWidth="1"/>
    <col min="12845" max="12845" width="8.7109375" style="790" bestFit="1" customWidth="1"/>
    <col min="12846" max="12846" width="11.7109375" style="790" bestFit="1" customWidth="1"/>
    <col min="12847" max="12847" width="10.28515625" style="790" bestFit="1" customWidth="1"/>
    <col min="12848" max="13066" width="9.140625" style="790"/>
    <col min="13067" max="13067" width="7.5703125" style="790" customWidth="1"/>
    <col min="13068" max="13068" width="48.42578125" style="790" customWidth="1"/>
    <col min="13069" max="13082" width="14.7109375" style="790" customWidth="1"/>
    <col min="13083" max="13083" width="10.28515625" style="790" customWidth="1"/>
    <col min="13084" max="13084" width="9.140625" style="790"/>
    <col min="13085" max="13085" width="33.85546875" style="790" customWidth="1"/>
    <col min="13086" max="13086" width="12.140625" style="790" bestFit="1" customWidth="1"/>
    <col min="13087" max="13087" width="12.140625" style="790" customWidth="1"/>
    <col min="13088" max="13088" width="12.140625" style="790" bestFit="1" customWidth="1"/>
    <col min="13089" max="13099" width="9.28515625" style="790" bestFit="1" customWidth="1"/>
    <col min="13100" max="13100" width="9.28515625" style="790" customWidth="1"/>
    <col min="13101" max="13101" width="8.7109375" style="790" bestFit="1" customWidth="1"/>
    <col min="13102" max="13102" width="11.7109375" style="790" bestFit="1" customWidth="1"/>
    <col min="13103" max="13103" width="10.28515625" style="790" bestFit="1" customWidth="1"/>
    <col min="13104" max="13322" width="9.140625" style="790"/>
    <col min="13323" max="13323" width="7.5703125" style="790" customWidth="1"/>
    <col min="13324" max="13324" width="48.42578125" style="790" customWidth="1"/>
    <col min="13325" max="13338" width="14.7109375" style="790" customWidth="1"/>
    <col min="13339" max="13339" width="10.28515625" style="790" customWidth="1"/>
    <col min="13340" max="13340" width="9.140625" style="790"/>
    <col min="13341" max="13341" width="33.85546875" style="790" customWidth="1"/>
    <col min="13342" max="13342" width="12.140625" style="790" bestFit="1" customWidth="1"/>
    <col min="13343" max="13343" width="12.140625" style="790" customWidth="1"/>
    <col min="13344" max="13344" width="12.140625" style="790" bestFit="1" customWidth="1"/>
    <col min="13345" max="13355" width="9.28515625" style="790" bestFit="1" customWidth="1"/>
    <col min="13356" max="13356" width="9.28515625" style="790" customWidth="1"/>
    <col min="13357" max="13357" width="8.7109375" style="790" bestFit="1" customWidth="1"/>
    <col min="13358" max="13358" width="11.7109375" style="790" bestFit="1" customWidth="1"/>
    <col min="13359" max="13359" width="10.28515625" style="790" bestFit="1" customWidth="1"/>
    <col min="13360" max="13578" width="9.140625" style="790"/>
    <col min="13579" max="13579" width="7.5703125" style="790" customWidth="1"/>
    <col min="13580" max="13580" width="48.42578125" style="790" customWidth="1"/>
    <col min="13581" max="13594" width="14.7109375" style="790" customWidth="1"/>
    <col min="13595" max="13595" width="10.28515625" style="790" customWidth="1"/>
    <col min="13596" max="13596" width="9.140625" style="790"/>
    <col min="13597" max="13597" width="33.85546875" style="790" customWidth="1"/>
    <col min="13598" max="13598" width="12.140625" style="790" bestFit="1" customWidth="1"/>
    <col min="13599" max="13599" width="12.140625" style="790" customWidth="1"/>
    <col min="13600" max="13600" width="12.140625" style="790" bestFit="1" customWidth="1"/>
    <col min="13601" max="13611" width="9.28515625" style="790" bestFit="1" customWidth="1"/>
    <col min="13612" max="13612" width="9.28515625" style="790" customWidth="1"/>
    <col min="13613" max="13613" width="8.7109375" style="790" bestFit="1" customWidth="1"/>
    <col min="13614" max="13614" width="11.7109375" style="790" bestFit="1" customWidth="1"/>
    <col min="13615" max="13615" width="10.28515625" style="790" bestFit="1" customWidth="1"/>
    <col min="13616" max="13834" width="9.140625" style="790"/>
    <col min="13835" max="13835" width="7.5703125" style="790" customWidth="1"/>
    <col min="13836" max="13836" width="48.42578125" style="790" customWidth="1"/>
    <col min="13837" max="13850" width="14.7109375" style="790" customWidth="1"/>
    <col min="13851" max="13851" width="10.28515625" style="790" customWidth="1"/>
    <col min="13852" max="13852" width="9.140625" style="790"/>
    <col min="13853" max="13853" width="33.85546875" style="790" customWidth="1"/>
    <col min="13854" max="13854" width="12.140625" style="790" bestFit="1" customWidth="1"/>
    <col min="13855" max="13855" width="12.140625" style="790" customWidth="1"/>
    <col min="13856" max="13856" width="12.140625" style="790" bestFit="1" customWidth="1"/>
    <col min="13857" max="13867" width="9.28515625" style="790" bestFit="1" customWidth="1"/>
    <col min="13868" max="13868" width="9.28515625" style="790" customWidth="1"/>
    <col min="13869" max="13869" width="8.7109375" style="790" bestFit="1" customWidth="1"/>
    <col min="13870" max="13870" width="11.7109375" style="790" bestFit="1" customWidth="1"/>
    <col min="13871" max="13871" width="10.28515625" style="790" bestFit="1" customWidth="1"/>
    <col min="13872" max="14090" width="9.140625" style="790"/>
    <col min="14091" max="14091" width="7.5703125" style="790" customWidth="1"/>
    <col min="14092" max="14092" width="48.42578125" style="790" customWidth="1"/>
    <col min="14093" max="14106" width="14.7109375" style="790" customWidth="1"/>
    <col min="14107" max="14107" width="10.28515625" style="790" customWidth="1"/>
    <col min="14108" max="14108" width="9.140625" style="790"/>
    <col min="14109" max="14109" width="33.85546875" style="790" customWidth="1"/>
    <col min="14110" max="14110" width="12.140625" style="790" bestFit="1" customWidth="1"/>
    <col min="14111" max="14111" width="12.140625" style="790" customWidth="1"/>
    <col min="14112" max="14112" width="12.140625" style="790" bestFit="1" customWidth="1"/>
    <col min="14113" max="14123" width="9.28515625" style="790" bestFit="1" customWidth="1"/>
    <col min="14124" max="14124" width="9.28515625" style="790" customWidth="1"/>
    <col min="14125" max="14125" width="8.7109375" style="790" bestFit="1" customWidth="1"/>
    <col min="14126" max="14126" width="11.7109375" style="790" bestFit="1" customWidth="1"/>
    <col min="14127" max="14127" width="10.28515625" style="790" bestFit="1" customWidth="1"/>
    <col min="14128" max="14346" width="9.140625" style="790"/>
    <col min="14347" max="14347" width="7.5703125" style="790" customWidth="1"/>
    <col min="14348" max="14348" width="48.42578125" style="790" customWidth="1"/>
    <col min="14349" max="14362" width="14.7109375" style="790" customWidth="1"/>
    <col min="14363" max="14363" width="10.28515625" style="790" customWidth="1"/>
    <col min="14364" max="14364" width="9.140625" style="790"/>
    <col min="14365" max="14365" width="33.85546875" style="790" customWidth="1"/>
    <col min="14366" max="14366" width="12.140625" style="790" bestFit="1" customWidth="1"/>
    <col min="14367" max="14367" width="12.140625" style="790" customWidth="1"/>
    <col min="14368" max="14368" width="12.140625" style="790" bestFit="1" customWidth="1"/>
    <col min="14369" max="14379" width="9.28515625" style="790" bestFit="1" customWidth="1"/>
    <col min="14380" max="14380" width="9.28515625" style="790" customWidth="1"/>
    <col min="14381" max="14381" width="8.7109375" style="790" bestFit="1" customWidth="1"/>
    <col min="14382" max="14382" width="11.7109375" style="790" bestFit="1" customWidth="1"/>
    <col min="14383" max="14383" width="10.28515625" style="790" bestFit="1" customWidth="1"/>
    <col min="14384" max="14602" width="9.140625" style="790"/>
    <col min="14603" max="14603" width="7.5703125" style="790" customWidth="1"/>
    <col min="14604" max="14604" width="48.42578125" style="790" customWidth="1"/>
    <col min="14605" max="14618" width="14.7109375" style="790" customWidth="1"/>
    <col min="14619" max="14619" width="10.28515625" style="790" customWidth="1"/>
    <col min="14620" max="14620" width="9.140625" style="790"/>
    <col min="14621" max="14621" width="33.85546875" style="790" customWidth="1"/>
    <col min="14622" max="14622" width="12.140625" style="790" bestFit="1" customWidth="1"/>
    <col min="14623" max="14623" width="12.140625" style="790" customWidth="1"/>
    <col min="14624" max="14624" width="12.140625" style="790" bestFit="1" customWidth="1"/>
    <col min="14625" max="14635" width="9.28515625" style="790" bestFit="1" customWidth="1"/>
    <col min="14636" max="14636" width="9.28515625" style="790" customWidth="1"/>
    <col min="14637" max="14637" width="8.7109375" style="790" bestFit="1" customWidth="1"/>
    <col min="14638" max="14638" width="11.7109375" style="790" bestFit="1" customWidth="1"/>
    <col min="14639" max="14639" width="10.28515625" style="790" bestFit="1" customWidth="1"/>
    <col min="14640" max="14858" width="9.140625" style="790"/>
    <col min="14859" max="14859" width="7.5703125" style="790" customWidth="1"/>
    <col min="14860" max="14860" width="48.42578125" style="790" customWidth="1"/>
    <col min="14861" max="14874" width="14.7109375" style="790" customWidth="1"/>
    <col min="14875" max="14875" width="10.28515625" style="790" customWidth="1"/>
    <col min="14876" max="14876" width="9.140625" style="790"/>
    <col min="14877" max="14877" width="33.85546875" style="790" customWidth="1"/>
    <col min="14878" max="14878" width="12.140625" style="790" bestFit="1" customWidth="1"/>
    <col min="14879" max="14879" width="12.140625" style="790" customWidth="1"/>
    <col min="14880" max="14880" width="12.140625" style="790" bestFit="1" customWidth="1"/>
    <col min="14881" max="14891" width="9.28515625" style="790" bestFit="1" customWidth="1"/>
    <col min="14892" max="14892" width="9.28515625" style="790" customWidth="1"/>
    <col min="14893" max="14893" width="8.7109375" style="790" bestFit="1" customWidth="1"/>
    <col min="14894" max="14894" width="11.7109375" style="790" bestFit="1" customWidth="1"/>
    <col min="14895" max="14895" width="10.28515625" style="790" bestFit="1" customWidth="1"/>
    <col min="14896" max="15114" width="9.140625" style="790"/>
    <col min="15115" max="15115" width="7.5703125" style="790" customWidth="1"/>
    <col min="15116" max="15116" width="48.42578125" style="790" customWidth="1"/>
    <col min="15117" max="15130" width="14.7109375" style="790" customWidth="1"/>
    <col min="15131" max="15131" width="10.28515625" style="790" customWidth="1"/>
    <col min="15132" max="15132" width="9.140625" style="790"/>
    <col min="15133" max="15133" width="33.85546875" style="790" customWidth="1"/>
    <col min="15134" max="15134" width="12.140625" style="790" bestFit="1" customWidth="1"/>
    <col min="15135" max="15135" width="12.140625" style="790" customWidth="1"/>
    <col min="15136" max="15136" width="12.140625" style="790" bestFit="1" customWidth="1"/>
    <col min="15137" max="15147" width="9.28515625" style="790" bestFit="1" customWidth="1"/>
    <col min="15148" max="15148" width="9.28515625" style="790" customWidth="1"/>
    <col min="15149" max="15149" width="8.7109375" style="790" bestFit="1" customWidth="1"/>
    <col min="15150" max="15150" width="11.7109375" style="790" bestFit="1" customWidth="1"/>
    <col min="15151" max="15151" width="10.28515625" style="790" bestFit="1" customWidth="1"/>
    <col min="15152" max="15370" width="9.140625" style="790"/>
    <col min="15371" max="15371" width="7.5703125" style="790" customWidth="1"/>
    <col min="15372" max="15372" width="48.42578125" style="790" customWidth="1"/>
    <col min="15373" max="15386" width="14.7109375" style="790" customWidth="1"/>
    <col min="15387" max="15387" width="10.28515625" style="790" customWidth="1"/>
    <col min="15388" max="15388" width="9.140625" style="790"/>
    <col min="15389" max="15389" width="33.85546875" style="790" customWidth="1"/>
    <col min="15390" max="15390" width="12.140625" style="790" bestFit="1" customWidth="1"/>
    <col min="15391" max="15391" width="12.140625" style="790" customWidth="1"/>
    <col min="15392" max="15392" width="12.140625" style="790" bestFit="1" customWidth="1"/>
    <col min="15393" max="15403" width="9.28515625" style="790" bestFit="1" customWidth="1"/>
    <col min="15404" max="15404" width="9.28515625" style="790" customWidth="1"/>
    <col min="15405" max="15405" width="8.7109375" style="790" bestFit="1" customWidth="1"/>
    <col min="15406" max="15406" width="11.7109375" style="790" bestFit="1" customWidth="1"/>
    <col min="15407" max="15407" width="10.28515625" style="790" bestFit="1" customWidth="1"/>
    <col min="15408" max="15626" width="9.140625" style="790"/>
    <col min="15627" max="15627" width="7.5703125" style="790" customWidth="1"/>
    <col min="15628" max="15628" width="48.42578125" style="790" customWidth="1"/>
    <col min="15629" max="15642" width="14.7109375" style="790" customWidth="1"/>
    <col min="15643" max="15643" width="10.28515625" style="790" customWidth="1"/>
    <col min="15644" max="15644" width="9.140625" style="790"/>
    <col min="15645" max="15645" width="33.85546875" style="790" customWidth="1"/>
    <col min="15646" max="15646" width="12.140625" style="790" bestFit="1" customWidth="1"/>
    <col min="15647" max="15647" width="12.140625" style="790" customWidth="1"/>
    <col min="15648" max="15648" width="12.140625" style="790" bestFit="1" customWidth="1"/>
    <col min="15649" max="15659" width="9.28515625" style="790" bestFit="1" customWidth="1"/>
    <col min="15660" max="15660" width="9.28515625" style="790" customWidth="1"/>
    <col min="15661" max="15661" width="8.7109375" style="790" bestFit="1" customWidth="1"/>
    <col min="15662" max="15662" width="11.7109375" style="790" bestFit="1" customWidth="1"/>
    <col min="15663" max="15663" width="10.28515625" style="790" bestFit="1" customWidth="1"/>
    <col min="15664" max="15882" width="9.140625" style="790"/>
    <col min="15883" max="15883" width="7.5703125" style="790" customWidth="1"/>
    <col min="15884" max="15884" width="48.42578125" style="790" customWidth="1"/>
    <col min="15885" max="15898" width="14.7109375" style="790" customWidth="1"/>
    <col min="15899" max="15899" width="10.28515625" style="790" customWidth="1"/>
    <col min="15900" max="15900" width="9.140625" style="790"/>
    <col min="15901" max="15901" width="33.85546875" style="790" customWidth="1"/>
    <col min="15902" max="15902" width="12.140625" style="790" bestFit="1" customWidth="1"/>
    <col min="15903" max="15903" width="12.140625" style="790" customWidth="1"/>
    <col min="15904" max="15904" width="12.140625" style="790" bestFit="1" customWidth="1"/>
    <col min="15905" max="15915" width="9.28515625" style="790" bestFit="1" customWidth="1"/>
    <col min="15916" max="15916" width="9.28515625" style="790" customWidth="1"/>
    <col min="15917" max="15917" width="8.7109375" style="790" bestFit="1" customWidth="1"/>
    <col min="15918" max="15918" width="11.7109375" style="790" bestFit="1" customWidth="1"/>
    <col min="15919" max="15919" width="10.28515625" style="790" bestFit="1" customWidth="1"/>
    <col min="15920" max="16138" width="9.140625" style="790"/>
    <col min="16139" max="16139" width="7.5703125" style="790" customWidth="1"/>
    <col min="16140" max="16140" width="48.42578125" style="790" customWidth="1"/>
    <col min="16141" max="16154" width="14.7109375" style="790" customWidth="1"/>
    <col min="16155" max="16155" width="10.28515625" style="790" customWidth="1"/>
    <col min="16156" max="16156" width="9.140625" style="790"/>
    <col min="16157" max="16157" width="33.85546875" style="790" customWidth="1"/>
    <col min="16158" max="16158" width="12.140625" style="790" bestFit="1" customWidth="1"/>
    <col min="16159" max="16159" width="12.140625" style="790" customWidth="1"/>
    <col min="16160" max="16160" width="12.140625" style="790" bestFit="1" customWidth="1"/>
    <col min="16161" max="16171" width="9.28515625" style="790" bestFit="1" customWidth="1"/>
    <col min="16172" max="16172" width="9.28515625" style="790" customWidth="1"/>
    <col min="16173" max="16173" width="8.7109375" style="790" bestFit="1" customWidth="1"/>
    <col min="16174" max="16174" width="11.7109375" style="790" bestFit="1" customWidth="1"/>
    <col min="16175" max="16175" width="10.28515625" style="790" bestFit="1" customWidth="1"/>
    <col min="16176" max="16384" width="9.140625" style="790"/>
  </cols>
  <sheetData>
    <row r="1" spans="1:12" x14ac:dyDescent="0.2">
      <c r="A1"/>
      <c r="B1"/>
      <c r="C1"/>
      <c r="D1"/>
      <c r="E1"/>
    </row>
    <row r="2" spans="1:12" x14ac:dyDescent="0.2">
      <c r="A2"/>
      <c r="B2"/>
      <c r="C2"/>
      <c r="D2"/>
      <c r="E2"/>
    </row>
    <row r="3" spans="1:12" x14ac:dyDescent="0.2">
      <c r="A3"/>
      <c r="B3"/>
      <c r="C3"/>
      <c r="D3"/>
      <c r="E3"/>
    </row>
    <row r="4" spans="1:12" x14ac:dyDescent="0.2">
      <c r="A4"/>
      <c r="B4"/>
      <c r="C4"/>
      <c r="D4"/>
      <c r="E4"/>
    </row>
    <row r="5" spans="1:12" x14ac:dyDescent="0.2">
      <c r="A5"/>
      <c r="B5"/>
      <c r="C5"/>
      <c r="D5"/>
      <c r="E5"/>
    </row>
    <row r="10" spans="1:12" ht="21.75" customHeight="1" x14ac:dyDescent="0.2">
      <c r="B10" s="1129" t="s">
        <v>554</v>
      </c>
      <c r="C10" s="1129"/>
      <c r="D10" s="1129"/>
      <c r="E10" s="1129"/>
      <c r="F10" s="1129"/>
      <c r="G10" s="1129"/>
      <c r="H10" s="1129"/>
      <c r="I10" s="747"/>
    </row>
    <row r="11" spans="1:12" x14ac:dyDescent="0.2">
      <c r="B11" s="482"/>
      <c r="C11" s="150"/>
      <c r="D11" s="150"/>
      <c r="E11" s="150"/>
      <c r="F11" s="150"/>
      <c r="G11" s="150"/>
      <c r="H11" s="483"/>
      <c r="I11" s="483"/>
    </row>
    <row r="12" spans="1:12" ht="13.5" thickBot="1" x14ac:dyDescent="0.25">
      <c r="B12" s="484"/>
      <c r="C12" s="415"/>
      <c r="D12" s="415"/>
      <c r="E12" s="483"/>
      <c r="F12" s="485"/>
      <c r="G12" s="485"/>
      <c r="H12" s="485" t="s">
        <v>31</v>
      </c>
      <c r="I12" s="483"/>
    </row>
    <row r="13" spans="1:12" ht="21.75" customHeight="1" thickTop="1" x14ac:dyDescent="0.2">
      <c r="B13" s="1130" t="s">
        <v>284</v>
      </c>
      <c r="C13" s="1132" t="s">
        <v>348</v>
      </c>
      <c r="D13" s="1132" t="s">
        <v>370</v>
      </c>
      <c r="E13" s="1134">
        <f>+'Poc. strana'!$C$19-1</f>
        <v>-1</v>
      </c>
      <c r="F13" s="1135"/>
      <c r="G13" s="1136" t="s">
        <v>620</v>
      </c>
      <c r="H13" s="1138" t="s">
        <v>621</v>
      </c>
    </row>
    <row r="14" spans="1:12" ht="41.25" customHeight="1" x14ac:dyDescent="0.2">
      <c r="B14" s="1131"/>
      <c r="C14" s="1133"/>
      <c r="D14" s="1133"/>
      <c r="E14" s="419" t="s">
        <v>618</v>
      </c>
      <c r="F14" s="486" t="s">
        <v>619</v>
      </c>
      <c r="G14" s="1137"/>
      <c r="H14" s="1139"/>
    </row>
    <row r="15" spans="1:12" ht="16.5" customHeight="1" x14ac:dyDescent="0.3">
      <c r="B15" s="167">
        <v>1</v>
      </c>
      <c r="C15" s="168" t="s">
        <v>522</v>
      </c>
      <c r="D15" s="169" t="s">
        <v>623</v>
      </c>
      <c r="E15" s="740">
        <f>+'3 Oper Troskovi OP'!E224+'3 Oper Troskovi OP'!F224</f>
        <v>0</v>
      </c>
      <c r="F15" s="1140">
        <f>+AG498</f>
        <v>0</v>
      </c>
      <c r="G15" s="1143"/>
      <c r="H15" s="1146"/>
      <c r="J15"/>
      <c r="K15"/>
      <c r="L15"/>
    </row>
    <row r="16" spans="1:12" ht="16.5" customHeight="1" x14ac:dyDescent="0.3">
      <c r="B16" s="570" t="s">
        <v>524</v>
      </c>
      <c r="C16" s="171" t="s">
        <v>268</v>
      </c>
      <c r="D16" s="172" t="s">
        <v>624</v>
      </c>
      <c r="E16" s="741">
        <f>+'4 Trosаk Prenosа'!F11</f>
        <v>0</v>
      </c>
      <c r="F16" s="1141"/>
      <c r="G16" s="1144"/>
      <c r="H16" s="1147"/>
      <c r="J16"/>
      <c r="K16"/>
      <c r="L16"/>
    </row>
    <row r="17" spans="2:12" ht="16.5" customHeight="1" x14ac:dyDescent="0.2">
      <c r="B17" s="170" t="s">
        <v>352</v>
      </c>
      <c r="C17" s="32" t="s">
        <v>523</v>
      </c>
      <c r="D17" s="571" t="s">
        <v>625</v>
      </c>
      <c r="E17" s="741">
        <f>SUM(E15:E16)</f>
        <v>0</v>
      </c>
      <c r="F17" s="1141"/>
      <c r="G17" s="1144"/>
      <c r="H17" s="1147"/>
      <c r="J17"/>
      <c r="K17"/>
      <c r="L17"/>
    </row>
    <row r="18" spans="2:12" ht="16.5" customHeight="1" x14ac:dyDescent="0.3">
      <c r="B18" s="170" t="s">
        <v>360</v>
      </c>
      <c r="C18" s="171" t="s">
        <v>73</v>
      </c>
      <c r="D18" s="172" t="s">
        <v>626</v>
      </c>
      <c r="E18" s="742">
        <f>+'7 Sredstva'!E126</f>
        <v>0</v>
      </c>
      <c r="F18" s="1141"/>
      <c r="G18" s="1144"/>
      <c r="H18" s="1147"/>
      <c r="J18"/>
      <c r="K18"/>
      <c r="L18"/>
    </row>
    <row r="19" spans="2:12" ht="16.5" customHeight="1" x14ac:dyDescent="0.2">
      <c r="B19" s="170" t="s">
        <v>84</v>
      </c>
      <c r="C19" s="171" t="s">
        <v>75</v>
      </c>
      <c r="D19" s="172" t="s">
        <v>76</v>
      </c>
      <c r="E19" s="743">
        <f>+'5 PPCK'!F17</f>
        <v>0</v>
      </c>
      <c r="F19" s="1141"/>
      <c r="G19" s="1144"/>
      <c r="H19" s="1147"/>
      <c r="J19"/>
      <c r="K19"/>
      <c r="L19"/>
    </row>
    <row r="20" spans="2:12" ht="16.5" customHeight="1" x14ac:dyDescent="0.3">
      <c r="B20" s="170" t="s">
        <v>89</v>
      </c>
      <c r="C20" s="171" t="s">
        <v>77</v>
      </c>
      <c r="D20" s="172" t="s">
        <v>627</v>
      </c>
      <c r="E20" s="744">
        <f>+'7.1 RS u prethodnom RP'!D20</f>
        <v>0</v>
      </c>
      <c r="F20" s="1141"/>
      <c r="G20" s="1144"/>
      <c r="H20" s="1147"/>
      <c r="J20"/>
      <c r="K20"/>
      <c r="L20"/>
    </row>
    <row r="21" spans="2:12" ht="16.5" customHeight="1" x14ac:dyDescent="0.2">
      <c r="B21" s="538" t="s">
        <v>90</v>
      </c>
      <c r="C21" s="33" t="s">
        <v>526</v>
      </c>
      <c r="D21" s="172"/>
      <c r="E21" s="744">
        <f>+E19*E20</f>
        <v>0</v>
      </c>
      <c r="F21" s="1141"/>
      <c r="G21" s="1144"/>
      <c r="H21" s="1147"/>
      <c r="J21"/>
      <c r="K21"/>
      <c r="L21"/>
    </row>
    <row r="22" spans="2:12" ht="16.5" customHeight="1" x14ac:dyDescent="0.3">
      <c r="B22" s="170" t="s">
        <v>91</v>
      </c>
      <c r="C22" s="173" t="s">
        <v>78</v>
      </c>
      <c r="D22" s="172" t="s">
        <v>628</v>
      </c>
      <c r="E22" s="744">
        <f>+'8 Gubici'!R26</f>
        <v>0</v>
      </c>
      <c r="F22" s="1141"/>
      <c r="G22" s="1144"/>
      <c r="H22" s="1147"/>
      <c r="J22"/>
      <c r="K22"/>
      <c r="L22"/>
    </row>
    <row r="23" spans="2:12" ht="16.5" customHeight="1" x14ac:dyDescent="0.3">
      <c r="B23" s="170" t="s">
        <v>92</v>
      </c>
      <c r="C23" s="171" t="s">
        <v>79</v>
      </c>
      <c r="D23" s="172" t="s">
        <v>629</v>
      </c>
      <c r="E23" s="739">
        <f>+'9 Ostali Prih'!F18</f>
        <v>0</v>
      </c>
      <c r="F23" s="1141"/>
      <c r="G23" s="1144"/>
      <c r="H23" s="1147"/>
      <c r="J23"/>
      <c r="K23"/>
      <c r="L23"/>
    </row>
    <row r="24" spans="2:12" ht="16.5" customHeight="1" x14ac:dyDescent="0.3">
      <c r="B24" s="737" t="s">
        <v>93</v>
      </c>
      <c r="C24" s="734" t="s">
        <v>81</v>
      </c>
      <c r="D24" s="735" t="s">
        <v>630</v>
      </c>
      <c r="E24" s="979">
        <f>+'10.1 KE t-2'!H25</f>
        <v>0</v>
      </c>
      <c r="F24" s="1142"/>
      <c r="G24" s="1145"/>
      <c r="H24" s="1148"/>
      <c r="J24"/>
      <c r="K24"/>
      <c r="L24"/>
    </row>
    <row r="25" spans="2:12" ht="16.5" customHeight="1" thickBot="1" x14ac:dyDescent="0.35">
      <c r="B25" s="738" t="s">
        <v>94</v>
      </c>
      <c r="C25" s="736" t="s">
        <v>622</v>
      </c>
      <c r="D25" s="733" t="s">
        <v>631</v>
      </c>
      <c r="E25" s="980">
        <f>E17+E18+E21+E22-E23+E24</f>
        <v>0</v>
      </c>
      <c r="F25" s="981">
        <f>+F15</f>
        <v>0</v>
      </c>
      <c r="G25" s="982"/>
      <c r="H25" s="983">
        <f>(E25-F25)*(1+G25)</f>
        <v>0</v>
      </c>
      <c r="J25"/>
      <c r="K25"/>
      <c r="L25"/>
    </row>
    <row r="26" spans="2:12" ht="13.5" thickTop="1" x14ac:dyDescent="0.2">
      <c r="B26" s="484"/>
      <c r="C26" s="483"/>
      <c r="D26" s="483"/>
      <c r="E26" s="487"/>
      <c r="F26" s="487"/>
      <c r="G26" s="487"/>
      <c r="H26" s="483"/>
      <c r="I26" s="483"/>
    </row>
    <row r="27" spans="2:12" x14ac:dyDescent="0.2">
      <c r="B27" s="488" t="s">
        <v>243</v>
      </c>
      <c r="C27" s="483"/>
      <c r="D27" s="483"/>
      <c r="E27" s="487"/>
      <c r="F27" s="487"/>
      <c r="G27" s="483"/>
      <c r="H27" s="483"/>
      <c r="I27" s="483"/>
    </row>
    <row r="28" spans="2:12" x14ac:dyDescent="0.2">
      <c r="B28" s="488" t="s">
        <v>633</v>
      </c>
      <c r="C28" s="483"/>
      <c r="D28" s="483"/>
      <c r="E28" s="483"/>
      <c r="F28" s="487"/>
      <c r="G28" s="483"/>
      <c r="H28" s="483"/>
      <c r="I28" s="483"/>
    </row>
    <row r="29" spans="2:12" x14ac:dyDescent="0.2">
      <c r="B29" s="488" t="s">
        <v>632</v>
      </c>
      <c r="C29" s="483"/>
      <c r="D29" s="483"/>
      <c r="E29" s="483"/>
      <c r="F29" s="487"/>
      <c r="G29" s="483"/>
      <c r="H29" s="483"/>
      <c r="I29" s="483"/>
    </row>
    <row r="30" spans="2:12" ht="15.75" x14ac:dyDescent="0.2">
      <c r="B30" s="745" t="s">
        <v>634</v>
      </c>
      <c r="C30" s="483"/>
      <c r="D30" s="483"/>
      <c r="E30" s="483"/>
      <c r="F30" s="483"/>
      <c r="G30" s="483"/>
      <c r="H30" s="483"/>
      <c r="I30" s="483"/>
    </row>
    <row r="31" spans="2:12" ht="15.75" x14ac:dyDescent="0.2">
      <c r="B31" s="745" t="s">
        <v>635</v>
      </c>
      <c r="C31" s="483"/>
      <c r="D31" s="483"/>
      <c r="E31" s="483"/>
      <c r="F31" s="483"/>
      <c r="G31" s="483"/>
      <c r="H31" s="483"/>
      <c r="I31" s="483"/>
    </row>
    <row r="32" spans="2:12" x14ac:dyDescent="0.2">
      <c r="B32" s="746" t="s">
        <v>474</v>
      </c>
      <c r="C32" s="483"/>
      <c r="D32" s="483"/>
      <c r="E32" s="483"/>
      <c r="F32" s="483"/>
      <c r="G32" s="483"/>
      <c r="H32" s="483"/>
      <c r="I32" s="483"/>
    </row>
    <row r="34" spans="1:47" x14ac:dyDescent="0.2">
      <c r="B34" s="1087" t="str">
        <f>+"ОСТВАРЕЊЕ ЕЕ БИЛАНСА  У "&amp;$E$13&amp;". ГОДИНИ ЗА ГАРАНТОВАНО СНАБДЕВАЊЕ"</f>
        <v>ОСТВАРЕЊЕ ЕЕ БИЛАНСА  У -1. ГОДИНИ ЗА ГАРАНТОВАНО СНАБДЕВАЊЕ</v>
      </c>
      <c r="C34" s="1087"/>
      <c r="D34" s="1087"/>
      <c r="E34" s="1087"/>
      <c r="F34" s="1087"/>
      <c r="G34" s="1087"/>
      <c r="H34" s="1087"/>
      <c r="I34" s="1087"/>
      <c r="J34" s="1087"/>
      <c r="K34" s="1087"/>
      <c r="L34" s="1087"/>
      <c r="M34" s="1087"/>
      <c r="N34" s="1087"/>
      <c r="O34" s="1087"/>
      <c r="P34" s="1087"/>
      <c r="Q34" s="1087"/>
      <c r="R34" s="489"/>
      <c r="S34" s="1087" t="str">
        <f>+"ОСТВАРЕН ПРИХОД  ЗА ГАРАНТОВАНО СНАБДЕВАЊЕ У "&amp;$E$13&amp;". ГОДИНИ"</f>
        <v>ОСТВАРЕН ПРИХОД  ЗА ГАРАНТОВАНО СНАБДЕВАЊЕ У -1. ГОДИНИ</v>
      </c>
      <c r="T34" s="1087"/>
      <c r="U34" s="1087"/>
      <c r="V34" s="1087"/>
      <c r="W34" s="1087"/>
      <c r="X34" s="1087"/>
      <c r="Y34" s="1087"/>
      <c r="Z34" s="1087"/>
      <c r="AA34" s="1087"/>
      <c r="AB34" s="1087"/>
      <c r="AC34" s="1087"/>
      <c r="AD34" s="1087"/>
      <c r="AE34" s="1087"/>
      <c r="AF34" s="1087"/>
      <c r="AG34" s="1087"/>
      <c r="AH34" s="1087"/>
      <c r="AI34" s="1087"/>
      <c r="AJ34" s="1087"/>
      <c r="AK34" s="1087"/>
      <c r="AL34" s="1087"/>
      <c r="AM34" s="1087"/>
      <c r="AN34" s="1087"/>
      <c r="AO34" s="1087"/>
      <c r="AP34" s="1087"/>
      <c r="AQ34" s="1087"/>
      <c r="AR34" s="1087"/>
      <c r="AS34" s="1087"/>
      <c r="AT34" s="783"/>
      <c r="AU34" s="783"/>
    </row>
    <row r="35" spans="1:47" ht="13.5" x14ac:dyDescent="0.25">
      <c r="B35" s="780"/>
      <c r="C35" s="781"/>
      <c r="D35" s="781"/>
      <c r="E35" s="782"/>
      <c r="F35" s="782"/>
      <c r="G35" s="782"/>
      <c r="H35" s="782"/>
      <c r="I35" s="783"/>
      <c r="J35" s="783"/>
      <c r="K35" s="783"/>
      <c r="L35" s="783"/>
      <c r="M35" s="783"/>
      <c r="N35" s="783"/>
      <c r="O35" s="783"/>
      <c r="P35" s="783"/>
      <c r="Q35" s="783"/>
      <c r="R35" s="784"/>
      <c r="S35" s="785"/>
      <c r="T35" s="786"/>
      <c r="U35" s="787"/>
      <c r="V35" s="787"/>
      <c r="W35" s="787"/>
      <c r="X35" s="787"/>
      <c r="Y35" s="787"/>
      <c r="Z35" s="787"/>
      <c r="AA35" s="787"/>
      <c r="AB35" s="787"/>
      <c r="AC35" s="787"/>
      <c r="AD35" s="787"/>
      <c r="AE35" s="787"/>
      <c r="AF35" s="787"/>
      <c r="AG35" s="787"/>
      <c r="AH35" s="787"/>
      <c r="AI35" s="490"/>
      <c r="AJ35" s="787"/>
      <c r="AK35" s="787"/>
      <c r="AL35" s="787"/>
      <c r="AM35" s="787"/>
      <c r="AN35" s="787"/>
      <c r="AO35" s="787"/>
      <c r="AP35" s="787"/>
      <c r="AQ35" s="787"/>
      <c r="AR35" s="783"/>
      <c r="AS35" s="783"/>
      <c r="AT35" s="783"/>
      <c r="AU35" s="783"/>
    </row>
    <row r="36" spans="1:47" ht="14.25" thickBot="1" x14ac:dyDescent="0.3">
      <c r="B36" s="788"/>
      <c r="C36" s="783"/>
      <c r="D36" s="783"/>
      <c r="E36" s="783"/>
      <c r="F36" s="783"/>
      <c r="G36" s="783"/>
      <c r="H36" s="783"/>
      <c r="I36" s="789"/>
      <c r="J36" s="783"/>
      <c r="K36" s="783"/>
      <c r="L36" s="783"/>
      <c r="M36" s="783"/>
      <c r="N36" s="789"/>
      <c r="O36" s="783"/>
      <c r="P36" s="783"/>
      <c r="Q36" s="783"/>
      <c r="S36" s="785"/>
      <c r="T36" s="786"/>
      <c r="U36" s="787"/>
      <c r="V36" s="787"/>
      <c r="W36" s="787"/>
      <c r="X36" s="787"/>
      <c r="Y36" s="787"/>
      <c r="Z36" s="787"/>
      <c r="AA36" s="787"/>
      <c r="AB36" s="787"/>
      <c r="AC36" s="787"/>
      <c r="AD36" s="787"/>
      <c r="AE36" s="787"/>
      <c r="AF36" s="787"/>
      <c r="AG36" s="787"/>
      <c r="AH36" s="787"/>
      <c r="AI36" s="490"/>
      <c r="AJ36" s="787"/>
      <c r="AK36" s="787"/>
      <c r="AL36" s="787"/>
      <c r="AM36" s="787"/>
      <c r="AN36" s="787"/>
      <c r="AO36" s="787"/>
      <c r="AP36" s="787"/>
      <c r="AQ36" s="787"/>
      <c r="AR36" s="783"/>
      <c r="AS36" s="783"/>
      <c r="AT36" s="783"/>
      <c r="AU36" s="783"/>
    </row>
    <row r="37" spans="1:47" ht="13.5" customHeight="1" thickTop="1" x14ac:dyDescent="0.2">
      <c r="B37" s="1154" t="s">
        <v>284</v>
      </c>
      <c r="C37" s="1156" t="s">
        <v>475</v>
      </c>
      <c r="D37" s="1158" t="s">
        <v>476</v>
      </c>
      <c r="E37" s="1160" t="s">
        <v>477</v>
      </c>
      <c r="F37" s="1160"/>
      <c r="G37" s="1160"/>
      <c r="H37" s="1160"/>
      <c r="I37" s="1160"/>
      <c r="J37" s="1160"/>
      <c r="K37" s="1160"/>
      <c r="L37" s="1160"/>
      <c r="M37" s="1160"/>
      <c r="N37" s="1160"/>
      <c r="O37" s="1160"/>
      <c r="P37" s="1160"/>
      <c r="Q37" s="1161"/>
      <c r="R37" s="753"/>
      <c r="S37" s="1162" t="s">
        <v>284</v>
      </c>
      <c r="T37" s="1149" t="s">
        <v>475</v>
      </c>
      <c r="U37" s="1164" t="s">
        <v>555</v>
      </c>
      <c r="V37" s="1165"/>
      <c r="W37" s="1165"/>
      <c r="X37" s="1165"/>
      <c r="Y37" s="1165"/>
      <c r="Z37" s="1165"/>
      <c r="AA37" s="1165"/>
      <c r="AB37" s="1165"/>
      <c r="AC37" s="1165"/>
      <c r="AD37" s="1165"/>
      <c r="AE37" s="1165"/>
      <c r="AF37" s="1166"/>
      <c r="AG37" s="1151" t="s">
        <v>478</v>
      </c>
      <c r="AH37" s="1151"/>
      <c r="AI37" s="1151"/>
      <c r="AJ37" s="1151"/>
      <c r="AK37" s="1151"/>
      <c r="AL37" s="1151"/>
      <c r="AM37" s="1151"/>
      <c r="AN37" s="1151"/>
      <c r="AO37" s="1151"/>
      <c r="AP37" s="1151"/>
      <c r="AQ37" s="1151"/>
      <c r="AR37" s="1151"/>
      <c r="AS37" s="1152"/>
      <c r="AT37" s="783"/>
      <c r="AU37" s="783"/>
    </row>
    <row r="38" spans="1:47" x14ac:dyDescent="0.2">
      <c r="B38" s="1155"/>
      <c r="C38" s="1157"/>
      <c r="D38" s="1159"/>
      <c r="E38" s="754" t="s">
        <v>287</v>
      </c>
      <c r="F38" s="754" t="s">
        <v>288</v>
      </c>
      <c r="G38" s="754" t="s">
        <v>289</v>
      </c>
      <c r="H38" s="754" t="s">
        <v>442</v>
      </c>
      <c r="I38" s="754" t="s">
        <v>443</v>
      </c>
      <c r="J38" s="754" t="s">
        <v>444</v>
      </c>
      <c r="K38" s="754" t="s">
        <v>445</v>
      </c>
      <c r="L38" s="754" t="s">
        <v>446</v>
      </c>
      <c r="M38" s="754" t="s">
        <v>447</v>
      </c>
      <c r="N38" s="754" t="s">
        <v>448</v>
      </c>
      <c r="O38" s="754" t="s">
        <v>456</v>
      </c>
      <c r="P38" s="754" t="s">
        <v>457</v>
      </c>
      <c r="Q38" s="755" t="s">
        <v>458</v>
      </c>
      <c r="R38" s="753"/>
      <c r="S38" s="1163"/>
      <c r="T38" s="1150"/>
      <c r="U38" s="515" t="s">
        <v>287</v>
      </c>
      <c r="V38" s="515" t="s">
        <v>288</v>
      </c>
      <c r="W38" s="515" t="s">
        <v>289</v>
      </c>
      <c r="X38" s="515" t="s">
        <v>442</v>
      </c>
      <c r="Y38" s="515" t="s">
        <v>443</v>
      </c>
      <c r="Z38" s="515" t="s">
        <v>444</v>
      </c>
      <c r="AA38" s="515" t="s">
        <v>445</v>
      </c>
      <c r="AB38" s="515" t="s">
        <v>446</v>
      </c>
      <c r="AC38" s="515" t="s">
        <v>447</v>
      </c>
      <c r="AD38" s="515" t="s">
        <v>448</v>
      </c>
      <c r="AE38" s="515" t="s">
        <v>456</v>
      </c>
      <c r="AF38" s="1022" t="s">
        <v>457</v>
      </c>
      <c r="AG38" s="773" t="s">
        <v>287</v>
      </c>
      <c r="AH38" s="515" t="s">
        <v>288</v>
      </c>
      <c r="AI38" s="515" t="s">
        <v>289</v>
      </c>
      <c r="AJ38" s="515" t="s">
        <v>442</v>
      </c>
      <c r="AK38" s="515" t="s">
        <v>443</v>
      </c>
      <c r="AL38" s="515" t="s">
        <v>444</v>
      </c>
      <c r="AM38" s="515" t="s">
        <v>445</v>
      </c>
      <c r="AN38" s="515" t="s">
        <v>446</v>
      </c>
      <c r="AO38" s="515" t="s">
        <v>447</v>
      </c>
      <c r="AP38" s="515" t="s">
        <v>448</v>
      </c>
      <c r="AQ38" s="515" t="s">
        <v>456</v>
      </c>
      <c r="AR38" s="515" t="s">
        <v>457</v>
      </c>
      <c r="AS38" s="756" t="s">
        <v>458</v>
      </c>
      <c r="AT38" s="783"/>
      <c r="AU38" s="783"/>
    </row>
    <row r="39" spans="1:47" x14ac:dyDescent="0.2">
      <c r="A39" s="784"/>
      <c r="B39" s="48"/>
      <c r="C39" s="491" t="s">
        <v>645</v>
      </c>
      <c r="D39" s="515"/>
      <c r="E39" s="757"/>
      <c r="F39" s="757"/>
      <c r="G39" s="757"/>
      <c r="H39" s="757"/>
      <c r="I39" s="757"/>
      <c r="J39" s="757"/>
      <c r="K39" s="757"/>
      <c r="L39" s="757"/>
      <c r="M39" s="757"/>
      <c r="N39" s="757"/>
      <c r="O39" s="757"/>
      <c r="P39" s="757"/>
      <c r="Q39" s="758"/>
      <c r="R39" s="493"/>
      <c r="S39" s="48"/>
      <c r="T39" s="491" t="s">
        <v>645</v>
      </c>
      <c r="U39" s="1038" t="s">
        <v>947</v>
      </c>
      <c r="V39" s="1038" t="s">
        <v>947</v>
      </c>
      <c r="W39" s="1038" t="s">
        <v>947</v>
      </c>
      <c r="X39" s="1038" t="s">
        <v>947</v>
      </c>
      <c r="Y39" s="1038" t="s">
        <v>947</v>
      </c>
      <c r="Z39" s="1038" t="s">
        <v>947</v>
      </c>
      <c r="AA39" s="1038" t="s">
        <v>947</v>
      </c>
      <c r="AB39" s="1038" t="s">
        <v>947</v>
      </c>
      <c r="AC39" s="1038" t="s">
        <v>947</v>
      </c>
      <c r="AD39" s="1038" t="s">
        <v>947</v>
      </c>
      <c r="AE39" s="1038" t="s">
        <v>947</v>
      </c>
      <c r="AF39" s="1023" t="s">
        <v>947</v>
      </c>
      <c r="AG39" s="1010"/>
      <c r="AH39" s="757"/>
      <c r="AI39" s="757"/>
      <c r="AJ39" s="757"/>
      <c r="AK39" s="757"/>
      <c r="AL39" s="757"/>
      <c r="AM39" s="757"/>
      <c r="AN39" s="757"/>
      <c r="AO39" s="757"/>
      <c r="AP39" s="757"/>
      <c r="AQ39" s="757"/>
      <c r="AR39" s="757"/>
      <c r="AS39" s="758"/>
      <c r="AT39" s="784"/>
    </row>
    <row r="40" spans="1:47" ht="13.5" customHeight="1" x14ac:dyDescent="0.2">
      <c r="A40" s="784"/>
      <c r="B40" s="322" t="s">
        <v>269</v>
      </c>
      <c r="C40" s="491" t="s">
        <v>646</v>
      </c>
      <c r="D40" s="515"/>
      <c r="E40" s="759">
        <f>E43+E44+E45+E48</f>
        <v>0</v>
      </c>
      <c r="F40" s="759">
        <f t="shared" ref="F40:P40" si="0">F43+F44+F45+F48</f>
        <v>0</v>
      </c>
      <c r="G40" s="759">
        <f t="shared" si="0"/>
        <v>0</v>
      </c>
      <c r="H40" s="759">
        <f t="shared" si="0"/>
        <v>0</v>
      </c>
      <c r="I40" s="759">
        <f t="shared" si="0"/>
        <v>0</v>
      </c>
      <c r="J40" s="759">
        <f t="shared" si="0"/>
        <v>0</v>
      </c>
      <c r="K40" s="759">
        <f t="shared" si="0"/>
        <v>0</v>
      </c>
      <c r="L40" s="759">
        <f t="shared" si="0"/>
        <v>0</v>
      </c>
      <c r="M40" s="759">
        <f t="shared" si="0"/>
        <v>0</v>
      </c>
      <c r="N40" s="759">
        <f t="shared" si="0"/>
        <v>0</v>
      </c>
      <c r="O40" s="759">
        <f t="shared" si="0"/>
        <v>0</v>
      </c>
      <c r="P40" s="759">
        <f t="shared" si="0"/>
        <v>0</v>
      </c>
      <c r="Q40" s="134">
        <f>SUM(E40:P40)</f>
        <v>0</v>
      </c>
      <c r="R40" s="493"/>
      <c r="S40" s="322" t="s">
        <v>269</v>
      </c>
      <c r="T40" s="491" t="s">
        <v>646</v>
      </c>
      <c r="U40" s="760"/>
      <c r="V40" s="887"/>
      <c r="W40" s="887"/>
      <c r="X40" s="887"/>
      <c r="Y40" s="887"/>
      <c r="Z40" s="887"/>
      <c r="AA40" s="887"/>
      <c r="AB40" s="887"/>
      <c r="AC40" s="887"/>
      <c r="AD40" s="887"/>
      <c r="AE40" s="887"/>
      <c r="AF40" s="1024"/>
      <c r="AG40" s="1011">
        <f>AG43+AG44+AG45+AG48</f>
        <v>0</v>
      </c>
      <c r="AH40" s="759">
        <f t="shared" ref="AH40:AQ40" si="1">AH43+AH44+AH45+AH48</f>
        <v>0</v>
      </c>
      <c r="AI40" s="759">
        <f t="shared" si="1"/>
        <v>0</v>
      </c>
      <c r="AJ40" s="759">
        <f t="shared" si="1"/>
        <v>0</v>
      </c>
      <c r="AK40" s="759">
        <f t="shared" si="1"/>
        <v>0</v>
      </c>
      <c r="AL40" s="759">
        <f t="shared" si="1"/>
        <v>0</v>
      </c>
      <c r="AM40" s="759">
        <f t="shared" si="1"/>
        <v>0</v>
      </c>
      <c r="AN40" s="759">
        <f t="shared" si="1"/>
        <v>0</v>
      </c>
      <c r="AO40" s="759">
        <f t="shared" si="1"/>
        <v>0</v>
      </c>
      <c r="AP40" s="759">
        <f t="shared" si="1"/>
        <v>0</v>
      </c>
      <c r="AQ40" s="759">
        <f t="shared" si="1"/>
        <v>0</v>
      </c>
      <c r="AR40" s="759">
        <f>AR43+AR44+AR45+AR48</f>
        <v>0</v>
      </c>
      <c r="AS40" s="134">
        <f t="shared" ref="AS40:AS103" si="2">SUM(AG40:AR40)</f>
        <v>0</v>
      </c>
      <c r="AT40" s="784"/>
    </row>
    <row r="41" spans="1:47" x14ac:dyDescent="0.2">
      <c r="A41" s="784"/>
      <c r="B41" s="72" t="s">
        <v>314</v>
      </c>
      <c r="C41" s="516" t="s">
        <v>488</v>
      </c>
      <c r="D41" s="517"/>
      <c r="E41" s="761"/>
      <c r="F41" s="761"/>
      <c r="G41" s="761"/>
      <c r="H41" s="761"/>
      <c r="I41" s="761"/>
      <c r="J41" s="761"/>
      <c r="K41" s="761"/>
      <c r="L41" s="761"/>
      <c r="M41" s="761"/>
      <c r="N41" s="761"/>
      <c r="O41" s="761"/>
      <c r="P41" s="761"/>
      <c r="Q41" s="518"/>
      <c r="R41" s="493"/>
      <c r="S41" s="72" t="s">
        <v>314</v>
      </c>
      <c r="T41" s="516" t="s">
        <v>488</v>
      </c>
      <c r="U41" s="761"/>
      <c r="V41" s="761"/>
      <c r="W41" s="761"/>
      <c r="X41" s="761"/>
      <c r="Y41" s="761"/>
      <c r="Z41" s="761"/>
      <c r="AA41" s="761"/>
      <c r="AB41" s="761"/>
      <c r="AC41" s="761"/>
      <c r="AD41" s="761"/>
      <c r="AE41" s="761"/>
      <c r="AF41" s="1025"/>
      <c r="AG41" s="1012"/>
      <c r="AH41" s="761"/>
      <c r="AI41" s="761"/>
      <c r="AJ41" s="761"/>
      <c r="AK41" s="761"/>
      <c r="AL41" s="761"/>
      <c r="AM41" s="761"/>
      <c r="AN41" s="761"/>
      <c r="AO41" s="761"/>
      <c r="AP41" s="761"/>
      <c r="AQ41" s="761"/>
      <c r="AR41" s="761"/>
      <c r="AS41" s="518">
        <f t="shared" ref="AS41:AS55" si="3">SUM(AG41:AR41)</f>
        <v>0</v>
      </c>
      <c r="AT41" s="784"/>
    </row>
    <row r="42" spans="1:47" x14ac:dyDescent="0.2">
      <c r="A42" s="784"/>
      <c r="B42" s="762" t="s">
        <v>489</v>
      </c>
      <c r="C42" s="763" t="s">
        <v>647</v>
      </c>
      <c r="D42" s="606" t="s">
        <v>479</v>
      </c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608"/>
      <c r="R42" s="493"/>
      <c r="S42" s="762" t="s">
        <v>489</v>
      </c>
      <c r="T42" s="763" t="s">
        <v>647</v>
      </c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026"/>
      <c r="AG42" s="1013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608">
        <f t="shared" si="3"/>
        <v>0</v>
      </c>
    </row>
    <row r="43" spans="1:47" x14ac:dyDescent="0.2">
      <c r="A43" s="784"/>
      <c r="B43" s="51" t="s">
        <v>490</v>
      </c>
      <c r="C43" s="495" t="s">
        <v>648</v>
      </c>
      <c r="D43" s="496" t="s">
        <v>479</v>
      </c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498">
        <f>SUM(E43:P43)</f>
        <v>0</v>
      </c>
      <c r="R43" s="493"/>
      <c r="S43" s="51" t="s">
        <v>490</v>
      </c>
      <c r="T43" s="495" t="s">
        <v>648</v>
      </c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1027"/>
      <c r="AG43" s="1014">
        <f>+E43*U43</f>
        <v>0</v>
      </c>
      <c r="AH43" s="1014">
        <f t="shared" ref="AH43:AR44" si="4">+F43*V43</f>
        <v>0</v>
      </c>
      <c r="AI43" s="1014">
        <f t="shared" si="4"/>
        <v>0</v>
      </c>
      <c r="AJ43" s="1014">
        <f t="shared" si="4"/>
        <v>0</v>
      </c>
      <c r="AK43" s="1014">
        <f t="shared" si="4"/>
        <v>0</v>
      </c>
      <c r="AL43" s="1014">
        <f t="shared" si="4"/>
        <v>0</v>
      </c>
      <c r="AM43" s="1014">
        <f t="shared" si="4"/>
        <v>0</v>
      </c>
      <c r="AN43" s="1014">
        <f t="shared" si="4"/>
        <v>0</v>
      </c>
      <c r="AO43" s="1014">
        <f t="shared" si="4"/>
        <v>0</v>
      </c>
      <c r="AP43" s="1014">
        <f t="shared" si="4"/>
        <v>0</v>
      </c>
      <c r="AQ43" s="1014">
        <f t="shared" si="4"/>
        <v>0</v>
      </c>
      <c r="AR43" s="1014">
        <f t="shared" si="4"/>
        <v>0</v>
      </c>
      <c r="AS43" s="498">
        <f t="shared" si="3"/>
        <v>0</v>
      </c>
      <c r="AT43" s="784"/>
    </row>
    <row r="44" spans="1:47" x14ac:dyDescent="0.2">
      <c r="A44" s="784"/>
      <c r="B44" s="51" t="s">
        <v>649</v>
      </c>
      <c r="C44" s="495" t="s">
        <v>480</v>
      </c>
      <c r="D44" s="496" t="s">
        <v>479</v>
      </c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498">
        <f>SUM(E44:P44)</f>
        <v>0</v>
      </c>
      <c r="R44" s="493"/>
      <c r="S44" s="51" t="s">
        <v>649</v>
      </c>
      <c r="T44" s="495" t="s">
        <v>480</v>
      </c>
      <c r="U44" s="500"/>
      <c r="V44" s="500"/>
      <c r="W44" s="500"/>
      <c r="X44" s="500"/>
      <c r="Y44" s="500"/>
      <c r="Z44" s="500"/>
      <c r="AA44" s="500"/>
      <c r="AB44" s="500"/>
      <c r="AC44" s="500"/>
      <c r="AD44" s="500"/>
      <c r="AE44" s="500"/>
      <c r="AF44" s="1027"/>
      <c r="AG44" s="1014">
        <f>+E44*U44</f>
        <v>0</v>
      </c>
      <c r="AH44" s="1014">
        <f t="shared" si="4"/>
        <v>0</v>
      </c>
      <c r="AI44" s="1014">
        <f t="shared" si="4"/>
        <v>0</v>
      </c>
      <c r="AJ44" s="1014">
        <f t="shared" si="4"/>
        <v>0</v>
      </c>
      <c r="AK44" s="1014">
        <f t="shared" si="4"/>
        <v>0</v>
      </c>
      <c r="AL44" s="1014">
        <f t="shared" si="4"/>
        <v>0</v>
      </c>
      <c r="AM44" s="1014">
        <f t="shared" si="4"/>
        <v>0</v>
      </c>
      <c r="AN44" s="1014">
        <f t="shared" si="4"/>
        <v>0</v>
      </c>
      <c r="AO44" s="1014">
        <f t="shared" si="4"/>
        <v>0</v>
      </c>
      <c r="AP44" s="1014">
        <f t="shared" si="4"/>
        <v>0</v>
      </c>
      <c r="AQ44" s="1014">
        <f t="shared" si="4"/>
        <v>0</v>
      </c>
      <c r="AR44" s="1014">
        <f t="shared" si="4"/>
        <v>0</v>
      </c>
      <c r="AS44" s="498">
        <f t="shared" si="3"/>
        <v>0</v>
      </c>
      <c r="AT44" s="784"/>
    </row>
    <row r="45" spans="1:47" x14ac:dyDescent="0.2">
      <c r="A45" s="784"/>
      <c r="B45" s="51" t="s">
        <v>316</v>
      </c>
      <c r="C45" s="509" t="s">
        <v>481</v>
      </c>
      <c r="D45" s="510" t="s">
        <v>131</v>
      </c>
      <c r="E45" s="513">
        <f t="shared" ref="E45:P45" si="5">E46+E47</f>
        <v>0</v>
      </c>
      <c r="F45" s="513">
        <f t="shared" si="5"/>
        <v>0</v>
      </c>
      <c r="G45" s="513">
        <f t="shared" si="5"/>
        <v>0</v>
      </c>
      <c r="H45" s="513">
        <f t="shared" si="5"/>
        <v>0</v>
      </c>
      <c r="I45" s="513">
        <f t="shared" si="5"/>
        <v>0</v>
      </c>
      <c r="J45" s="513">
        <f t="shared" si="5"/>
        <v>0</v>
      </c>
      <c r="K45" s="513">
        <f t="shared" si="5"/>
        <v>0</v>
      </c>
      <c r="L45" s="513">
        <f t="shared" si="5"/>
        <v>0</v>
      </c>
      <c r="M45" s="513">
        <f t="shared" si="5"/>
        <v>0</v>
      </c>
      <c r="N45" s="513">
        <f t="shared" si="5"/>
        <v>0</v>
      </c>
      <c r="O45" s="513">
        <f t="shared" si="5"/>
        <v>0</v>
      </c>
      <c r="P45" s="513">
        <f t="shared" si="5"/>
        <v>0</v>
      </c>
      <c r="Q45" s="131">
        <f t="shared" ref="Q45:Q52" si="6">SUM(E45:P45)</f>
        <v>0</v>
      </c>
      <c r="R45" s="493"/>
      <c r="S45" s="51" t="s">
        <v>316</v>
      </c>
      <c r="T45" s="509" t="s">
        <v>481</v>
      </c>
      <c r="U45" s="513">
        <f>U46+U47</f>
        <v>0</v>
      </c>
      <c r="V45" s="513"/>
      <c r="W45" s="513"/>
      <c r="X45" s="513"/>
      <c r="Y45" s="513"/>
      <c r="Z45" s="513"/>
      <c r="AA45" s="513"/>
      <c r="AB45" s="513"/>
      <c r="AC45" s="513"/>
      <c r="AD45" s="513"/>
      <c r="AE45" s="513"/>
      <c r="AF45" s="1028"/>
      <c r="AG45" s="1014">
        <f>AG46+AG47</f>
        <v>0</v>
      </c>
      <c r="AH45" s="513">
        <f t="shared" ref="AH45:AR45" si="7">AH46+AH47</f>
        <v>0</v>
      </c>
      <c r="AI45" s="513">
        <f t="shared" si="7"/>
        <v>0</v>
      </c>
      <c r="AJ45" s="513">
        <f t="shared" si="7"/>
        <v>0</v>
      </c>
      <c r="AK45" s="513">
        <f t="shared" si="7"/>
        <v>0</v>
      </c>
      <c r="AL45" s="513">
        <f t="shared" si="7"/>
        <v>0</v>
      </c>
      <c r="AM45" s="513">
        <f t="shared" si="7"/>
        <v>0</v>
      </c>
      <c r="AN45" s="513">
        <f t="shared" si="7"/>
        <v>0</v>
      </c>
      <c r="AO45" s="513">
        <f t="shared" si="7"/>
        <v>0</v>
      </c>
      <c r="AP45" s="513">
        <f t="shared" si="7"/>
        <v>0</v>
      </c>
      <c r="AQ45" s="513">
        <f t="shared" si="7"/>
        <v>0</v>
      </c>
      <c r="AR45" s="513">
        <f t="shared" si="7"/>
        <v>0</v>
      </c>
      <c r="AS45" s="131">
        <f t="shared" si="3"/>
        <v>0</v>
      </c>
      <c r="AT45" s="784"/>
    </row>
    <row r="46" spans="1:47" x14ac:dyDescent="0.2">
      <c r="A46" s="784"/>
      <c r="B46" s="51" t="s">
        <v>61</v>
      </c>
      <c r="C46" s="511" t="s">
        <v>482</v>
      </c>
      <c r="D46" s="510" t="s">
        <v>131</v>
      </c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131">
        <f t="shared" si="6"/>
        <v>0</v>
      </c>
      <c r="R46" s="493"/>
      <c r="S46" s="51" t="s">
        <v>61</v>
      </c>
      <c r="T46" s="511" t="s">
        <v>482</v>
      </c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0"/>
      <c r="AF46" s="1027"/>
      <c r="AG46" s="1014">
        <f>+E46*U46</f>
        <v>0</v>
      </c>
      <c r="AH46" s="1014">
        <f t="shared" ref="AH46:AR47" si="8">+F46*V46</f>
        <v>0</v>
      </c>
      <c r="AI46" s="1014">
        <f t="shared" si="8"/>
        <v>0</v>
      </c>
      <c r="AJ46" s="1014">
        <f t="shared" si="8"/>
        <v>0</v>
      </c>
      <c r="AK46" s="1014">
        <f t="shared" si="8"/>
        <v>0</v>
      </c>
      <c r="AL46" s="1014">
        <f t="shared" si="8"/>
        <v>0</v>
      </c>
      <c r="AM46" s="1014">
        <f t="shared" si="8"/>
        <v>0</v>
      </c>
      <c r="AN46" s="1014">
        <f t="shared" si="8"/>
        <v>0</v>
      </c>
      <c r="AO46" s="1014">
        <f t="shared" si="8"/>
        <v>0</v>
      </c>
      <c r="AP46" s="1014">
        <f t="shared" si="8"/>
        <v>0</v>
      </c>
      <c r="AQ46" s="1014">
        <f t="shared" si="8"/>
        <v>0</v>
      </c>
      <c r="AR46" s="1014">
        <f t="shared" si="8"/>
        <v>0</v>
      </c>
      <c r="AS46" s="131">
        <f t="shared" si="3"/>
        <v>0</v>
      </c>
      <c r="AT46" s="784"/>
    </row>
    <row r="47" spans="1:47" x14ac:dyDescent="0.2">
      <c r="A47" s="784"/>
      <c r="B47" s="51" t="s">
        <v>62</v>
      </c>
      <c r="C47" s="511" t="s">
        <v>483</v>
      </c>
      <c r="D47" s="510" t="s">
        <v>131</v>
      </c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131">
        <f t="shared" si="6"/>
        <v>0</v>
      </c>
      <c r="R47" s="493"/>
      <c r="S47" s="51" t="s">
        <v>62</v>
      </c>
      <c r="T47" s="511" t="s">
        <v>483</v>
      </c>
      <c r="U47" s="500"/>
      <c r="V47" s="500"/>
      <c r="W47" s="500"/>
      <c r="X47" s="500"/>
      <c r="Y47" s="500"/>
      <c r="Z47" s="500"/>
      <c r="AA47" s="500"/>
      <c r="AB47" s="500"/>
      <c r="AC47" s="500"/>
      <c r="AD47" s="500"/>
      <c r="AE47" s="500"/>
      <c r="AF47" s="1027"/>
      <c r="AG47" s="1014">
        <f>+E47*U47</f>
        <v>0</v>
      </c>
      <c r="AH47" s="1014">
        <f t="shared" si="8"/>
        <v>0</v>
      </c>
      <c r="AI47" s="1014">
        <f t="shared" si="8"/>
        <v>0</v>
      </c>
      <c r="AJ47" s="1014">
        <f t="shared" si="8"/>
        <v>0</v>
      </c>
      <c r="AK47" s="1014">
        <f t="shared" si="8"/>
        <v>0</v>
      </c>
      <c r="AL47" s="1014">
        <f t="shared" si="8"/>
        <v>0</v>
      </c>
      <c r="AM47" s="1014">
        <f t="shared" si="8"/>
        <v>0</v>
      </c>
      <c r="AN47" s="1014">
        <f t="shared" si="8"/>
        <v>0</v>
      </c>
      <c r="AO47" s="1014">
        <f t="shared" si="8"/>
        <v>0</v>
      </c>
      <c r="AP47" s="1014">
        <f t="shared" si="8"/>
        <v>0</v>
      </c>
      <c r="AQ47" s="1014">
        <f t="shared" si="8"/>
        <v>0</v>
      </c>
      <c r="AR47" s="1014">
        <f t="shared" si="8"/>
        <v>0</v>
      </c>
      <c r="AS47" s="131">
        <f t="shared" si="3"/>
        <v>0</v>
      </c>
      <c r="AT47" s="784"/>
    </row>
    <row r="48" spans="1:47" x14ac:dyDescent="0.2">
      <c r="A48" s="784"/>
      <c r="B48" s="764" t="s">
        <v>612</v>
      </c>
      <c r="C48" s="519" t="s">
        <v>484</v>
      </c>
      <c r="D48" s="520" t="s">
        <v>485</v>
      </c>
      <c r="E48" s="521">
        <f t="shared" ref="E48:P48" si="9">+E49+E50</f>
        <v>0</v>
      </c>
      <c r="F48" s="521">
        <f t="shared" si="9"/>
        <v>0</v>
      </c>
      <c r="G48" s="521">
        <f t="shared" si="9"/>
        <v>0</v>
      </c>
      <c r="H48" s="521">
        <f t="shared" si="9"/>
        <v>0</v>
      </c>
      <c r="I48" s="521">
        <f t="shared" si="9"/>
        <v>0</v>
      </c>
      <c r="J48" s="521">
        <f t="shared" si="9"/>
        <v>0</v>
      </c>
      <c r="K48" s="521">
        <f t="shared" si="9"/>
        <v>0</v>
      </c>
      <c r="L48" s="521">
        <f t="shared" si="9"/>
        <v>0</v>
      </c>
      <c r="M48" s="521">
        <f t="shared" si="9"/>
        <v>0</v>
      </c>
      <c r="N48" s="521">
        <f t="shared" si="9"/>
        <v>0</v>
      </c>
      <c r="O48" s="521">
        <f t="shared" si="9"/>
        <v>0</v>
      </c>
      <c r="P48" s="521">
        <f t="shared" si="9"/>
        <v>0</v>
      </c>
      <c r="Q48" s="131">
        <f t="shared" si="6"/>
        <v>0</v>
      </c>
      <c r="R48" s="493"/>
      <c r="S48" s="764" t="s">
        <v>612</v>
      </c>
      <c r="T48" s="519" t="s">
        <v>484</v>
      </c>
      <c r="U48" s="521">
        <f>+U49+U50</f>
        <v>0</v>
      </c>
      <c r="V48" s="521"/>
      <c r="W48" s="521"/>
      <c r="X48" s="521"/>
      <c r="Y48" s="521"/>
      <c r="Z48" s="521"/>
      <c r="AA48" s="521"/>
      <c r="AB48" s="521"/>
      <c r="AC48" s="521"/>
      <c r="AD48" s="521"/>
      <c r="AE48" s="521"/>
      <c r="AF48" s="1029"/>
      <c r="AG48" s="1015">
        <f>+AG49+AG50</f>
        <v>0</v>
      </c>
      <c r="AH48" s="521">
        <f t="shared" ref="AH48:AR48" si="10">+AH49+AH50</f>
        <v>0</v>
      </c>
      <c r="AI48" s="521">
        <f t="shared" si="10"/>
        <v>0</v>
      </c>
      <c r="AJ48" s="521">
        <f t="shared" si="10"/>
        <v>0</v>
      </c>
      <c r="AK48" s="521">
        <f t="shared" si="10"/>
        <v>0</v>
      </c>
      <c r="AL48" s="521">
        <f t="shared" si="10"/>
        <v>0</v>
      </c>
      <c r="AM48" s="521">
        <f t="shared" si="10"/>
        <v>0</v>
      </c>
      <c r="AN48" s="521">
        <f t="shared" si="10"/>
        <v>0</v>
      </c>
      <c r="AO48" s="521">
        <f t="shared" si="10"/>
        <v>0</v>
      </c>
      <c r="AP48" s="521">
        <f t="shared" si="10"/>
        <v>0</v>
      </c>
      <c r="AQ48" s="521">
        <f t="shared" si="10"/>
        <v>0</v>
      </c>
      <c r="AR48" s="521">
        <f t="shared" si="10"/>
        <v>0</v>
      </c>
      <c r="AS48" s="131">
        <f t="shared" si="3"/>
        <v>0</v>
      </c>
    </row>
    <row r="49" spans="1:46" x14ac:dyDescent="0.2">
      <c r="A49" s="784"/>
      <c r="B49" s="764" t="s">
        <v>650</v>
      </c>
      <c r="C49" s="519" t="s">
        <v>651</v>
      </c>
      <c r="D49" s="520" t="s">
        <v>485</v>
      </c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131">
        <f t="shared" si="6"/>
        <v>0</v>
      </c>
      <c r="R49" s="493"/>
      <c r="S49" s="764" t="s">
        <v>650</v>
      </c>
      <c r="T49" s="519" t="s">
        <v>651</v>
      </c>
      <c r="U49" s="514"/>
      <c r="V49" s="514"/>
      <c r="W49" s="514"/>
      <c r="X49" s="514"/>
      <c r="Y49" s="514"/>
      <c r="Z49" s="514"/>
      <c r="AA49" s="514"/>
      <c r="AB49" s="514"/>
      <c r="AC49" s="514"/>
      <c r="AD49" s="514"/>
      <c r="AE49" s="514"/>
      <c r="AF49" s="1030"/>
      <c r="AG49" s="1015">
        <f>+E49*U49</f>
        <v>0</v>
      </c>
      <c r="AH49" s="1015">
        <f>+F49*V49</f>
        <v>0</v>
      </c>
      <c r="AI49" s="1015">
        <f t="shared" ref="AH49:AR50" si="11">+G49*W49</f>
        <v>0</v>
      </c>
      <c r="AJ49" s="1015">
        <f t="shared" si="11"/>
        <v>0</v>
      </c>
      <c r="AK49" s="1015">
        <f t="shared" si="11"/>
        <v>0</v>
      </c>
      <c r="AL49" s="1015">
        <f t="shared" si="11"/>
        <v>0</v>
      </c>
      <c r="AM49" s="1015">
        <f t="shared" si="11"/>
        <v>0</v>
      </c>
      <c r="AN49" s="1015">
        <f t="shared" si="11"/>
        <v>0</v>
      </c>
      <c r="AO49" s="1015">
        <f t="shared" si="11"/>
        <v>0</v>
      </c>
      <c r="AP49" s="1015">
        <f t="shared" si="11"/>
        <v>0</v>
      </c>
      <c r="AQ49" s="1015">
        <f t="shared" si="11"/>
        <v>0</v>
      </c>
      <c r="AR49" s="1015">
        <f t="shared" si="11"/>
        <v>0</v>
      </c>
      <c r="AS49" s="131">
        <f t="shared" si="3"/>
        <v>0</v>
      </c>
      <c r="AT49" s="784"/>
    </row>
    <row r="50" spans="1:46" x14ac:dyDescent="0.2">
      <c r="A50" s="784"/>
      <c r="B50" s="764" t="s">
        <v>652</v>
      </c>
      <c r="C50" s="765" t="s">
        <v>491</v>
      </c>
      <c r="D50" s="520" t="s">
        <v>485</v>
      </c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4"/>
      <c r="P50" s="514"/>
      <c r="Q50" s="132">
        <f t="shared" si="6"/>
        <v>0</v>
      </c>
      <c r="R50" s="493"/>
      <c r="S50" s="764" t="s">
        <v>652</v>
      </c>
      <c r="T50" s="765" t="s">
        <v>491</v>
      </c>
      <c r="U50" s="514"/>
      <c r="V50" s="514"/>
      <c r="W50" s="514"/>
      <c r="X50" s="514"/>
      <c r="Y50" s="514"/>
      <c r="Z50" s="514"/>
      <c r="AA50" s="514"/>
      <c r="AB50" s="514"/>
      <c r="AC50" s="514"/>
      <c r="AD50" s="514"/>
      <c r="AE50" s="514"/>
      <c r="AF50" s="1030"/>
      <c r="AG50" s="1015">
        <f>+E50*U50</f>
        <v>0</v>
      </c>
      <c r="AH50" s="1015">
        <f t="shared" si="11"/>
        <v>0</v>
      </c>
      <c r="AI50" s="1015">
        <f t="shared" si="11"/>
        <v>0</v>
      </c>
      <c r="AJ50" s="1015">
        <f t="shared" si="11"/>
        <v>0</v>
      </c>
      <c r="AK50" s="1015">
        <f t="shared" si="11"/>
        <v>0</v>
      </c>
      <c r="AL50" s="1015">
        <f t="shared" si="11"/>
        <v>0</v>
      </c>
      <c r="AM50" s="1015">
        <f t="shared" si="11"/>
        <v>0</v>
      </c>
      <c r="AN50" s="1015">
        <f t="shared" si="11"/>
        <v>0</v>
      </c>
      <c r="AO50" s="1015">
        <f t="shared" si="11"/>
        <v>0</v>
      </c>
      <c r="AP50" s="1015">
        <f t="shared" si="11"/>
        <v>0</v>
      </c>
      <c r="AQ50" s="1015">
        <f t="shared" si="11"/>
        <v>0</v>
      </c>
      <c r="AR50" s="1015">
        <f t="shared" si="11"/>
        <v>0</v>
      </c>
      <c r="AS50" s="132">
        <f t="shared" si="3"/>
        <v>0</v>
      </c>
      <c r="AT50" s="784"/>
    </row>
    <row r="51" spans="1:46" x14ac:dyDescent="0.2">
      <c r="A51" s="784"/>
      <c r="B51" s="48" t="s">
        <v>270</v>
      </c>
      <c r="C51" s="491" t="s">
        <v>492</v>
      </c>
      <c r="D51" s="515" t="s">
        <v>131</v>
      </c>
      <c r="E51" s="133">
        <f>+E52+E63</f>
        <v>0</v>
      </c>
      <c r="F51" s="133">
        <f t="shared" ref="F51:P51" si="12">+F52+F63</f>
        <v>0</v>
      </c>
      <c r="G51" s="133">
        <f t="shared" si="12"/>
        <v>0</v>
      </c>
      <c r="H51" s="133">
        <f t="shared" si="12"/>
        <v>0</v>
      </c>
      <c r="I51" s="133">
        <f t="shared" si="12"/>
        <v>0</v>
      </c>
      <c r="J51" s="133">
        <f t="shared" si="12"/>
        <v>0</v>
      </c>
      <c r="K51" s="133">
        <f t="shared" si="12"/>
        <v>0</v>
      </c>
      <c r="L51" s="133">
        <f t="shared" si="12"/>
        <v>0</v>
      </c>
      <c r="M51" s="133">
        <f t="shared" si="12"/>
        <v>0</v>
      </c>
      <c r="N51" s="133">
        <f t="shared" si="12"/>
        <v>0</v>
      </c>
      <c r="O51" s="133">
        <f t="shared" si="12"/>
        <v>0</v>
      </c>
      <c r="P51" s="133">
        <f t="shared" si="12"/>
        <v>0</v>
      </c>
      <c r="Q51" s="134">
        <f t="shared" si="6"/>
        <v>0</v>
      </c>
      <c r="R51" s="493"/>
      <c r="S51" s="48" t="s">
        <v>270</v>
      </c>
      <c r="T51" s="491" t="s">
        <v>492</v>
      </c>
      <c r="U51" s="133">
        <f>+U52+U63</f>
        <v>0</v>
      </c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031"/>
      <c r="AG51" s="1016">
        <f>+AG52+AG63</f>
        <v>0</v>
      </c>
      <c r="AH51" s="133">
        <f t="shared" ref="AH51:AQ51" si="13">+AH52+AH63</f>
        <v>0</v>
      </c>
      <c r="AI51" s="133">
        <f t="shared" si="13"/>
        <v>0</v>
      </c>
      <c r="AJ51" s="133">
        <f t="shared" si="13"/>
        <v>0</v>
      </c>
      <c r="AK51" s="133">
        <f t="shared" si="13"/>
        <v>0</v>
      </c>
      <c r="AL51" s="133">
        <f t="shared" si="13"/>
        <v>0</v>
      </c>
      <c r="AM51" s="133">
        <f t="shared" si="13"/>
        <v>0</v>
      </c>
      <c r="AN51" s="133">
        <f t="shared" si="13"/>
        <v>0</v>
      </c>
      <c r="AO51" s="133">
        <f t="shared" si="13"/>
        <v>0</v>
      </c>
      <c r="AP51" s="133">
        <f t="shared" si="13"/>
        <v>0</v>
      </c>
      <c r="AQ51" s="133">
        <f t="shared" si="13"/>
        <v>0</v>
      </c>
      <c r="AR51" s="133">
        <f>+AR52+AR63</f>
        <v>0</v>
      </c>
      <c r="AS51" s="134">
        <f t="shared" si="3"/>
        <v>0</v>
      </c>
      <c r="AT51" s="784"/>
    </row>
    <row r="52" spans="1:46" x14ac:dyDescent="0.2">
      <c r="A52" s="784"/>
      <c r="B52" s="50" t="s">
        <v>317</v>
      </c>
      <c r="C52" s="516" t="s">
        <v>493</v>
      </c>
      <c r="D52" s="522"/>
      <c r="E52" s="523">
        <f>E55+E56+E57+E60</f>
        <v>0</v>
      </c>
      <c r="F52" s="523">
        <f t="shared" ref="F52:P52" si="14">F55+F56+F57+F60</f>
        <v>0</v>
      </c>
      <c r="G52" s="523">
        <f t="shared" si="14"/>
        <v>0</v>
      </c>
      <c r="H52" s="523">
        <f t="shared" si="14"/>
        <v>0</v>
      </c>
      <c r="I52" s="523">
        <f t="shared" si="14"/>
        <v>0</v>
      </c>
      <c r="J52" s="523">
        <f t="shared" si="14"/>
        <v>0</v>
      </c>
      <c r="K52" s="523">
        <f t="shared" si="14"/>
        <v>0</v>
      </c>
      <c r="L52" s="523">
        <f t="shared" si="14"/>
        <v>0</v>
      </c>
      <c r="M52" s="523">
        <f t="shared" si="14"/>
        <v>0</v>
      </c>
      <c r="N52" s="523">
        <f t="shared" si="14"/>
        <v>0</v>
      </c>
      <c r="O52" s="523">
        <f t="shared" si="14"/>
        <v>0</v>
      </c>
      <c r="P52" s="523">
        <f t="shared" si="14"/>
        <v>0</v>
      </c>
      <c r="Q52" s="524">
        <f t="shared" si="6"/>
        <v>0</v>
      </c>
      <c r="R52" s="493"/>
      <c r="S52" s="50" t="s">
        <v>317</v>
      </c>
      <c r="T52" s="516" t="s">
        <v>493</v>
      </c>
      <c r="U52" s="523">
        <f>U55+U56+U57+U60</f>
        <v>0</v>
      </c>
      <c r="V52" s="523"/>
      <c r="W52" s="523"/>
      <c r="X52" s="523"/>
      <c r="Y52" s="523"/>
      <c r="Z52" s="523"/>
      <c r="AA52" s="523"/>
      <c r="AB52" s="523"/>
      <c r="AC52" s="523"/>
      <c r="AD52" s="523"/>
      <c r="AE52" s="523"/>
      <c r="AF52" s="1032"/>
      <c r="AG52" s="1017">
        <f>AG54+AG56+AG57+AG60</f>
        <v>0</v>
      </c>
      <c r="AH52" s="523">
        <f t="shared" ref="AH52:AR52" si="15">AH55+AH56+AH57+AH60</f>
        <v>0</v>
      </c>
      <c r="AI52" s="523">
        <f t="shared" si="15"/>
        <v>0</v>
      </c>
      <c r="AJ52" s="523">
        <f t="shared" si="15"/>
        <v>0</v>
      </c>
      <c r="AK52" s="523">
        <f t="shared" si="15"/>
        <v>0</v>
      </c>
      <c r="AL52" s="523">
        <f t="shared" si="15"/>
        <v>0</v>
      </c>
      <c r="AM52" s="523">
        <f t="shared" si="15"/>
        <v>0</v>
      </c>
      <c r="AN52" s="523">
        <f t="shared" si="15"/>
        <v>0</v>
      </c>
      <c r="AO52" s="523">
        <f t="shared" si="15"/>
        <v>0</v>
      </c>
      <c r="AP52" s="523">
        <f t="shared" si="15"/>
        <v>0</v>
      </c>
      <c r="AQ52" s="523">
        <f t="shared" si="15"/>
        <v>0</v>
      </c>
      <c r="AR52" s="523">
        <f t="shared" si="15"/>
        <v>0</v>
      </c>
      <c r="AS52" s="524">
        <f t="shared" si="3"/>
        <v>0</v>
      </c>
      <c r="AT52" s="784"/>
    </row>
    <row r="53" spans="1:46" x14ac:dyDescent="0.2">
      <c r="A53" s="784"/>
      <c r="B53" s="324" t="s">
        <v>653</v>
      </c>
      <c r="C53" s="507" t="s">
        <v>488</v>
      </c>
      <c r="D53" s="508"/>
      <c r="E53" s="766"/>
      <c r="F53" s="766"/>
      <c r="G53" s="766"/>
      <c r="H53" s="766"/>
      <c r="I53" s="766"/>
      <c r="J53" s="766"/>
      <c r="K53" s="766"/>
      <c r="L53" s="766"/>
      <c r="M53" s="766"/>
      <c r="N53" s="766"/>
      <c r="O53" s="766"/>
      <c r="P53" s="766"/>
      <c r="Q53" s="525"/>
      <c r="R53" s="493"/>
      <c r="S53" s="324" t="s">
        <v>653</v>
      </c>
      <c r="T53" s="507" t="s">
        <v>488</v>
      </c>
      <c r="U53" s="766"/>
      <c r="V53" s="766"/>
      <c r="W53" s="766"/>
      <c r="X53" s="766"/>
      <c r="Y53" s="766"/>
      <c r="Z53" s="766"/>
      <c r="AA53" s="766"/>
      <c r="AB53" s="766"/>
      <c r="AC53" s="766"/>
      <c r="AD53" s="766"/>
      <c r="AE53" s="766"/>
      <c r="AF53" s="1033"/>
      <c r="AG53" s="1018"/>
      <c r="AH53" s="766"/>
      <c r="AI53" s="766"/>
      <c r="AJ53" s="766"/>
      <c r="AK53" s="766"/>
      <c r="AL53" s="766"/>
      <c r="AM53" s="766"/>
      <c r="AN53" s="766"/>
      <c r="AO53" s="766"/>
      <c r="AP53" s="766"/>
      <c r="AQ53" s="766"/>
      <c r="AR53" s="766"/>
      <c r="AS53" s="525">
        <f t="shared" si="3"/>
        <v>0</v>
      </c>
    </row>
    <row r="54" spans="1:46" x14ac:dyDescent="0.2">
      <c r="A54" s="784"/>
      <c r="B54" s="51" t="s">
        <v>654</v>
      </c>
      <c r="C54" s="763" t="s">
        <v>647</v>
      </c>
      <c r="D54" s="606" t="s">
        <v>479</v>
      </c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608"/>
      <c r="R54" s="493"/>
      <c r="S54" s="51" t="s">
        <v>654</v>
      </c>
      <c r="T54" s="763" t="s">
        <v>647</v>
      </c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026"/>
      <c r="AG54" s="1014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608">
        <f t="shared" si="3"/>
        <v>0</v>
      </c>
      <c r="AT54" s="784"/>
    </row>
    <row r="55" spans="1:46" x14ac:dyDescent="0.2">
      <c r="A55" s="784"/>
      <c r="B55" s="51" t="s">
        <v>655</v>
      </c>
      <c r="C55" s="495" t="s">
        <v>648</v>
      </c>
      <c r="D55" s="496" t="s">
        <v>479</v>
      </c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498">
        <f>SUM(E55:P55)</f>
        <v>0</v>
      </c>
      <c r="R55" s="493"/>
      <c r="S55" s="51" t="s">
        <v>655</v>
      </c>
      <c r="T55" s="495" t="s">
        <v>648</v>
      </c>
      <c r="U55" s="500"/>
      <c r="V55" s="500"/>
      <c r="W55" s="500"/>
      <c r="X55" s="500"/>
      <c r="Y55" s="500"/>
      <c r="Z55" s="500"/>
      <c r="AA55" s="500"/>
      <c r="AB55" s="500"/>
      <c r="AC55" s="500"/>
      <c r="AD55" s="500"/>
      <c r="AE55" s="500"/>
      <c r="AF55" s="1027"/>
      <c r="AG55" s="1014">
        <f>+E55*U55</f>
        <v>0</v>
      </c>
      <c r="AH55" s="1014">
        <f t="shared" ref="AH55:AR56" si="16">+F55*V55</f>
        <v>0</v>
      </c>
      <c r="AI55" s="1014">
        <f t="shared" si="16"/>
        <v>0</v>
      </c>
      <c r="AJ55" s="1014">
        <f t="shared" si="16"/>
        <v>0</v>
      </c>
      <c r="AK55" s="1014">
        <f t="shared" si="16"/>
        <v>0</v>
      </c>
      <c r="AL55" s="1014">
        <f t="shared" si="16"/>
        <v>0</v>
      </c>
      <c r="AM55" s="1014">
        <f t="shared" si="16"/>
        <v>0</v>
      </c>
      <c r="AN55" s="1014">
        <f t="shared" si="16"/>
        <v>0</v>
      </c>
      <c r="AO55" s="1014">
        <f t="shared" si="16"/>
        <v>0</v>
      </c>
      <c r="AP55" s="1014">
        <f t="shared" si="16"/>
        <v>0</v>
      </c>
      <c r="AQ55" s="1014">
        <f t="shared" si="16"/>
        <v>0</v>
      </c>
      <c r="AR55" s="1014">
        <f t="shared" si="16"/>
        <v>0</v>
      </c>
      <c r="AS55" s="498">
        <f t="shared" si="3"/>
        <v>0</v>
      </c>
      <c r="AT55" s="784"/>
    </row>
    <row r="56" spans="1:46" x14ac:dyDescent="0.2">
      <c r="A56" s="784"/>
      <c r="B56" s="51" t="s">
        <v>656</v>
      </c>
      <c r="C56" s="495" t="s">
        <v>480</v>
      </c>
      <c r="D56" s="496" t="s">
        <v>479</v>
      </c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498">
        <f>SUM(E56:P56)</f>
        <v>0</v>
      </c>
      <c r="R56" s="493"/>
      <c r="S56" s="51" t="s">
        <v>656</v>
      </c>
      <c r="T56" s="495" t="s">
        <v>480</v>
      </c>
      <c r="U56" s="500"/>
      <c r="V56" s="500"/>
      <c r="W56" s="500"/>
      <c r="X56" s="500"/>
      <c r="Y56" s="500"/>
      <c r="Z56" s="500"/>
      <c r="AA56" s="500"/>
      <c r="AB56" s="500"/>
      <c r="AC56" s="500"/>
      <c r="AD56" s="500"/>
      <c r="AE56" s="500"/>
      <c r="AF56" s="1027"/>
      <c r="AG56" s="1014">
        <f>+E56*U56</f>
        <v>0</v>
      </c>
      <c r="AH56" s="1014">
        <f t="shared" si="16"/>
        <v>0</v>
      </c>
      <c r="AI56" s="1014">
        <f t="shared" si="16"/>
        <v>0</v>
      </c>
      <c r="AJ56" s="1014">
        <f t="shared" si="16"/>
        <v>0</v>
      </c>
      <c r="AK56" s="1014">
        <f t="shared" si="16"/>
        <v>0</v>
      </c>
      <c r="AL56" s="1014">
        <f t="shared" si="16"/>
        <v>0</v>
      </c>
      <c r="AM56" s="1014">
        <f t="shared" si="16"/>
        <v>0</v>
      </c>
      <c r="AN56" s="1014">
        <f t="shared" si="16"/>
        <v>0</v>
      </c>
      <c r="AO56" s="1014">
        <f t="shared" si="16"/>
        <v>0</v>
      </c>
      <c r="AP56" s="1014">
        <f t="shared" si="16"/>
        <v>0</v>
      </c>
      <c r="AQ56" s="1014">
        <f t="shared" si="16"/>
        <v>0</v>
      </c>
      <c r="AR56" s="1014">
        <f t="shared" si="16"/>
        <v>0</v>
      </c>
      <c r="AS56" s="498">
        <f t="shared" si="2"/>
        <v>0</v>
      </c>
      <c r="AT56" s="784"/>
    </row>
    <row r="57" spans="1:46" x14ac:dyDescent="0.2">
      <c r="A57" s="784"/>
      <c r="B57" s="51" t="s">
        <v>657</v>
      </c>
      <c r="C57" s="509" t="s">
        <v>481</v>
      </c>
      <c r="D57" s="510" t="s">
        <v>131</v>
      </c>
      <c r="E57" s="513">
        <f t="shared" ref="E57:P57" si="17">E58+E59</f>
        <v>0</v>
      </c>
      <c r="F57" s="513">
        <f t="shared" si="17"/>
        <v>0</v>
      </c>
      <c r="G57" s="513">
        <f t="shared" si="17"/>
        <v>0</v>
      </c>
      <c r="H57" s="513">
        <f t="shared" si="17"/>
        <v>0</v>
      </c>
      <c r="I57" s="513">
        <f t="shared" si="17"/>
        <v>0</v>
      </c>
      <c r="J57" s="513">
        <f t="shared" si="17"/>
        <v>0</v>
      </c>
      <c r="K57" s="513">
        <f t="shared" si="17"/>
        <v>0</v>
      </c>
      <c r="L57" s="513">
        <f t="shared" si="17"/>
        <v>0</v>
      </c>
      <c r="M57" s="513">
        <f t="shared" si="17"/>
        <v>0</v>
      </c>
      <c r="N57" s="513">
        <f t="shared" si="17"/>
        <v>0</v>
      </c>
      <c r="O57" s="513">
        <f t="shared" si="17"/>
        <v>0</v>
      </c>
      <c r="P57" s="513">
        <f t="shared" si="17"/>
        <v>0</v>
      </c>
      <c r="Q57" s="131">
        <f t="shared" ref="Q57:Q63" si="18">SUM(E57:P57)</f>
        <v>0</v>
      </c>
      <c r="R57" s="493"/>
      <c r="S57" s="51" t="s">
        <v>657</v>
      </c>
      <c r="T57" s="509" t="s">
        <v>481</v>
      </c>
      <c r="U57" s="513">
        <f>U58+U59</f>
        <v>0</v>
      </c>
      <c r="V57" s="513"/>
      <c r="W57" s="513"/>
      <c r="X57" s="513"/>
      <c r="Y57" s="513"/>
      <c r="Z57" s="513"/>
      <c r="AA57" s="513"/>
      <c r="AB57" s="513"/>
      <c r="AC57" s="513"/>
      <c r="AD57" s="513"/>
      <c r="AE57" s="513"/>
      <c r="AF57" s="1028"/>
      <c r="AG57" s="1014">
        <f>AG58+AG59</f>
        <v>0</v>
      </c>
      <c r="AH57" s="513">
        <f t="shared" ref="AH57:AQ57" si="19">AH58+AH59</f>
        <v>0</v>
      </c>
      <c r="AI57" s="513">
        <f t="shared" si="19"/>
        <v>0</v>
      </c>
      <c r="AJ57" s="513">
        <f t="shared" si="19"/>
        <v>0</v>
      </c>
      <c r="AK57" s="513">
        <f t="shared" si="19"/>
        <v>0</v>
      </c>
      <c r="AL57" s="513">
        <f t="shared" si="19"/>
        <v>0</v>
      </c>
      <c r="AM57" s="513">
        <f t="shared" si="19"/>
        <v>0</v>
      </c>
      <c r="AN57" s="513">
        <f t="shared" si="19"/>
        <v>0</v>
      </c>
      <c r="AO57" s="513">
        <f t="shared" si="19"/>
        <v>0</v>
      </c>
      <c r="AP57" s="513">
        <f t="shared" si="19"/>
        <v>0</v>
      </c>
      <c r="AQ57" s="513">
        <f t="shared" si="19"/>
        <v>0</v>
      </c>
      <c r="AR57" s="513">
        <f>AR58+AR59</f>
        <v>0</v>
      </c>
      <c r="AS57" s="131">
        <f t="shared" si="2"/>
        <v>0</v>
      </c>
      <c r="AT57" s="784"/>
    </row>
    <row r="58" spans="1:46" x14ac:dyDescent="0.2">
      <c r="A58" s="784"/>
      <c r="B58" s="51" t="s">
        <v>658</v>
      </c>
      <c r="C58" s="511" t="s">
        <v>482</v>
      </c>
      <c r="D58" s="510" t="s">
        <v>131</v>
      </c>
      <c r="E58" s="500"/>
      <c r="F58" s="500"/>
      <c r="G58" s="500"/>
      <c r="H58" s="500"/>
      <c r="I58" s="500"/>
      <c r="J58" s="500"/>
      <c r="K58" s="500"/>
      <c r="L58" s="500"/>
      <c r="M58" s="500"/>
      <c r="N58" s="500"/>
      <c r="O58" s="500"/>
      <c r="P58" s="500"/>
      <c r="Q58" s="131">
        <f t="shared" si="18"/>
        <v>0</v>
      </c>
      <c r="R58" s="493"/>
      <c r="S58" s="51" t="s">
        <v>658</v>
      </c>
      <c r="T58" s="511" t="s">
        <v>482</v>
      </c>
      <c r="U58" s="500"/>
      <c r="V58" s="500"/>
      <c r="W58" s="500"/>
      <c r="X58" s="500"/>
      <c r="Y58" s="500"/>
      <c r="Z58" s="500"/>
      <c r="AA58" s="500"/>
      <c r="AB58" s="500"/>
      <c r="AC58" s="500"/>
      <c r="AD58" s="500"/>
      <c r="AE58" s="500"/>
      <c r="AF58" s="1027"/>
      <c r="AG58" s="1014">
        <f>+E58*U58</f>
        <v>0</v>
      </c>
      <c r="AH58" s="1014">
        <f t="shared" ref="AH58:AR59" si="20">+F58*V58</f>
        <v>0</v>
      </c>
      <c r="AI58" s="1014">
        <f t="shared" si="20"/>
        <v>0</v>
      </c>
      <c r="AJ58" s="1014">
        <f t="shared" si="20"/>
        <v>0</v>
      </c>
      <c r="AK58" s="1014">
        <f t="shared" si="20"/>
        <v>0</v>
      </c>
      <c r="AL58" s="1014">
        <f t="shared" si="20"/>
        <v>0</v>
      </c>
      <c r="AM58" s="1014">
        <f t="shared" si="20"/>
        <v>0</v>
      </c>
      <c r="AN58" s="1014">
        <f t="shared" si="20"/>
        <v>0</v>
      </c>
      <c r="AO58" s="1014">
        <f t="shared" si="20"/>
        <v>0</v>
      </c>
      <c r="AP58" s="1014">
        <f t="shared" si="20"/>
        <v>0</v>
      </c>
      <c r="AQ58" s="1014">
        <f t="shared" si="20"/>
        <v>0</v>
      </c>
      <c r="AR58" s="1014">
        <f>+P58*AF58</f>
        <v>0</v>
      </c>
      <c r="AS58" s="131">
        <f t="shared" si="2"/>
        <v>0</v>
      </c>
      <c r="AT58" s="784"/>
    </row>
    <row r="59" spans="1:46" x14ac:dyDescent="0.2">
      <c r="A59" s="784"/>
      <c r="B59" s="51" t="s">
        <v>659</v>
      </c>
      <c r="C59" s="511" t="s">
        <v>483</v>
      </c>
      <c r="D59" s="510" t="s">
        <v>131</v>
      </c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131">
        <f t="shared" si="18"/>
        <v>0</v>
      </c>
      <c r="R59" s="493"/>
      <c r="S59" s="51" t="s">
        <v>659</v>
      </c>
      <c r="T59" s="511" t="s">
        <v>483</v>
      </c>
      <c r="U59" s="500"/>
      <c r="V59" s="500"/>
      <c r="W59" s="500"/>
      <c r="X59" s="500"/>
      <c r="Y59" s="500"/>
      <c r="Z59" s="500"/>
      <c r="AA59" s="500"/>
      <c r="AB59" s="500"/>
      <c r="AC59" s="500"/>
      <c r="AD59" s="500"/>
      <c r="AE59" s="500"/>
      <c r="AF59" s="1027"/>
      <c r="AG59" s="1014">
        <f>+E59*U59</f>
        <v>0</v>
      </c>
      <c r="AH59" s="1014">
        <f t="shared" si="20"/>
        <v>0</v>
      </c>
      <c r="AI59" s="1014">
        <f t="shared" si="20"/>
        <v>0</v>
      </c>
      <c r="AJ59" s="1014">
        <f t="shared" si="20"/>
        <v>0</v>
      </c>
      <c r="AK59" s="1014">
        <f t="shared" si="20"/>
        <v>0</v>
      </c>
      <c r="AL59" s="1014">
        <f t="shared" si="20"/>
        <v>0</v>
      </c>
      <c r="AM59" s="1014">
        <f t="shared" si="20"/>
        <v>0</v>
      </c>
      <c r="AN59" s="1014">
        <f t="shared" si="20"/>
        <v>0</v>
      </c>
      <c r="AO59" s="1014">
        <f t="shared" si="20"/>
        <v>0</v>
      </c>
      <c r="AP59" s="1014">
        <f t="shared" si="20"/>
        <v>0</v>
      </c>
      <c r="AQ59" s="1014">
        <f t="shared" si="20"/>
        <v>0</v>
      </c>
      <c r="AR59" s="1014">
        <f t="shared" si="20"/>
        <v>0</v>
      </c>
      <c r="AS59" s="131">
        <f t="shared" si="2"/>
        <v>0</v>
      </c>
    </row>
    <row r="60" spans="1:46" x14ac:dyDescent="0.2">
      <c r="A60" s="784"/>
      <c r="B60" s="51" t="s">
        <v>660</v>
      </c>
      <c r="C60" s="512" t="s">
        <v>484</v>
      </c>
      <c r="D60" s="510" t="s">
        <v>485</v>
      </c>
      <c r="E60" s="521">
        <f t="shared" ref="E60:P60" si="21">+E61+E62</f>
        <v>0</v>
      </c>
      <c r="F60" s="521">
        <f t="shared" si="21"/>
        <v>0</v>
      </c>
      <c r="G60" s="521">
        <f t="shared" si="21"/>
        <v>0</v>
      </c>
      <c r="H60" s="521">
        <f t="shared" si="21"/>
        <v>0</v>
      </c>
      <c r="I60" s="521">
        <f t="shared" si="21"/>
        <v>0</v>
      </c>
      <c r="J60" s="521">
        <f t="shared" si="21"/>
        <v>0</v>
      </c>
      <c r="K60" s="521">
        <f t="shared" si="21"/>
        <v>0</v>
      </c>
      <c r="L60" s="521">
        <f t="shared" si="21"/>
        <v>0</v>
      </c>
      <c r="M60" s="521">
        <f t="shared" si="21"/>
        <v>0</v>
      </c>
      <c r="N60" s="521">
        <f t="shared" si="21"/>
        <v>0</v>
      </c>
      <c r="O60" s="521">
        <f t="shared" si="21"/>
        <v>0</v>
      </c>
      <c r="P60" s="521">
        <f t="shared" si="21"/>
        <v>0</v>
      </c>
      <c r="Q60" s="131">
        <f t="shared" si="18"/>
        <v>0</v>
      </c>
      <c r="R60" s="493"/>
      <c r="S60" s="51" t="s">
        <v>660</v>
      </c>
      <c r="T60" s="512" t="s">
        <v>484</v>
      </c>
      <c r="U60" s="521">
        <f>+U61+U62</f>
        <v>0</v>
      </c>
      <c r="V60" s="521"/>
      <c r="W60" s="521"/>
      <c r="X60" s="521"/>
      <c r="Y60" s="521"/>
      <c r="Z60" s="521"/>
      <c r="AA60" s="521"/>
      <c r="AB60" s="521"/>
      <c r="AC60" s="521"/>
      <c r="AD60" s="521"/>
      <c r="AE60" s="521"/>
      <c r="AF60" s="1029"/>
      <c r="AG60" s="1015">
        <f>+AG61+AG62</f>
        <v>0</v>
      </c>
      <c r="AH60" s="521">
        <f t="shared" ref="AH60:AR60" si="22">+AH61+AH62</f>
        <v>0</v>
      </c>
      <c r="AI60" s="521">
        <f t="shared" si="22"/>
        <v>0</v>
      </c>
      <c r="AJ60" s="521">
        <f t="shared" si="22"/>
        <v>0</v>
      </c>
      <c r="AK60" s="521">
        <f t="shared" si="22"/>
        <v>0</v>
      </c>
      <c r="AL60" s="521">
        <f t="shared" si="22"/>
        <v>0</v>
      </c>
      <c r="AM60" s="521">
        <f t="shared" si="22"/>
        <v>0</v>
      </c>
      <c r="AN60" s="521">
        <f t="shared" si="22"/>
        <v>0</v>
      </c>
      <c r="AO60" s="521">
        <f t="shared" si="22"/>
        <v>0</v>
      </c>
      <c r="AP60" s="521">
        <f t="shared" si="22"/>
        <v>0</v>
      </c>
      <c r="AQ60" s="521">
        <f t="shared" si="22"/>
        <v>0</v>
      </c>
      <c r="AR60" s="521">
        <f t="shared" si="22"/>
        <v>0</v>
      </c>
      <c r="AS60" s="131">
        <f t="shared" si="2"/>
        <v>0</v>
      </c>
      <c r="AT60" s="784"/>
    </row>
    <row r="61" spans="1:46" x14ac:dyDescent="0.2">
      <c r="A61" s="784"/>
      <c r="B61" s="51" t="s">
        <v>661</v>
      </c>
      <c r="C61" s="512" t="s">
        <v>496</v>
      </c>
      <c r="D61" s="510" t="s">
        <v>485</v>
      </c>
      <c r="E61" s="500"/>
      <c r="F61" s="500"/>
      <c r="G61" s="500"/>
      <c r="H61" s="500"/>
      <c r="I61" s="500"/>
      <c r="J61" s="500"/>
      <c r="K61" s="500"/>
      <c r="L61" s="500"/>
      <c r="M61" s="500"/>
      <c r="N61" s="500"/>
      <c r="O61" s="500"/>
      <c r="P61" s="500"/>
      <c r="Q61" s="131">
        <f t="shared" si="18"/>
        <v>0</v>
      </c>
      <c r="R61" s="493"/>
      <c r="S61" s="51" t="s">
        <v>661</v>
      </c>
      <c r="T61" s="512" t="s">
        <v>496</v>
      </c>
      <c r="U61" s="500"/>
      <c r="V61" s="500"/>
      <c r="W61" s="500"/>
      <c r="X61" s="500"/>
      <c r="Y61" s="500"/>
      <c r="Z61" s="500"/>
      <c r="AA61" s="500"/>
      <c r="AB61" s="500"/>
      <c r="AC61" s="500"/>
      <c r="AD61" s="500"/>
      <c r="AE61" s="500"/>
      <c r="AF61" s="1027"/>
      <c r="AG61" s="1014">
        <f>+E61*U61</f>
        <v>0</v>
      </c>
      <c r="AH61" s="1014">
        <f t="shared" ref="AH61:AR62" si="23">+F61*V61</f>
        <v>0</v>
      </c>
      <c r="AI61" s="1014">
        <f t="shared" si="23"/>
        <v>0</v>
      </c>
      <c r="AJ61" s="1014">
        <f t="shared" si="23"/>
        <v>0</v>
      </c>
      <c r="AK61" s="1014">
        <f t="shared" si="23"/>
        <v>0</v>
      </c>
      <c r="AL61" s="1014">
        <f t="shared" si="23"/>
        <v>0</v>
      </c>
      <c r="AM61" s="1014">
        <f t="shared" si="23"/>
        <v>0</v>
      </c>
      <c r="AN61" s="1014">
        <f t="shared" si="23"/>
        <v>0</v>
      </c>
      <c r="AO61" s="1014">
        <f t="shared" si="23"/>
        <v>0</v>
      </c>
      <c r="AP61" s="1014">
        <f t="shared" si="23"/>
        <v>0</v>
      </c>
      <c r="AQ61" s="1014">
        <f t="shared" si="23"/>
        <v>0</v>
      </c>
      <c r="AR61" s="1014">
        <f t="shared" si="23"/>
        <v>0</v>
      </c>
      <c r="AS61" s="131">
        <f>SUM(AG61:AR61)</f>
        <v>0</v>
      </c>
      <c r="AT61" s="784"/>
    </row>
    <row r="62" spans="1:46" x14ac:dyDescent="0.2">
      <c r="A62" s="784"/>
      <c r="B62" s="51" t="s">
        <v>662</v>
      </c>
      <c r="C62" s="509" t="s">
        <v>491</v>
      </c>
      <c r="D62" s="510" t="s">
        <v>485</v>
      </c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500"/>
      <c r="P62" s="500"/>
      <c r="Q62" s="131">
        <f t="shared" si="18"/>
        <v>0</v>
      </c>
      <c r="R62" s="493"/>
      <c r="S62" s="51" t="s">
        <v>662</v>
      </c>
      <c r="T62" s="509" t="s">
        <v>491</v>
      </c>
      <c r="U62" s="500"/>
      <c r="V62" s="500"/>
      <c r="W62" s="500"/>
      <c r="X62" s="500"/>
      <c r="Y62" s="500"/>
      <c r="Z62" s="500"/>
      <c r="AA62" s="500"/>
      <c r="AB62" s="500"/>
      <c r="AC62" s="500"/>
      <c r="AD62" s="500"/>
      <c r="AE62" s="500"/>
      <c r="AF62" s="1027"/>
      <c r="AG62" s="1014">
        <f>+E62*U62</f>
        <v>0</v>
      </c>
      <c r="AH62" s="1014">
        <f t="shared" si="23"/>
        <v>0</v>
      </c>
      <c r="AI62" s="1014">
        <f t="shared" si="23"/>
        <v>0</v>
      </c>
      <c r="AJ62" s="1014">
        <f t="shared" si="23"/>
        <v>0</v>
      </c>
      <c r="AK62" s="1014">
        <f t="shared" si="23"/>
        <v>0</v>
      </c>
      <c r="AL62" s="1014">
        <f t="shared" si="23"/>
        <v>0</v>
      </c>
      <c r="AM62" s="1014">
        <f t="shared" si="23"/>
        <v>0</v>
      </c>
      <c r="AN62" s="1014">
        <f t="shared" si="23"/>
        <v>0</v>
      </c>
      <c r="AO62" s="1014">
        <f t="shared" si="23"/>
        <v>0</v>
      </c>
      <c r="AP62" s="1014">
        <f t="shared" si="23"/>
        <v>0</v>
      </c>
      <c r="AQ62" s="1014">
        <f t="shared" si="23"/>
        <v>0</v>
      </c>
      <c r="AR62" s="1014">
        <f t="shared" si="23"/>
        <v>0</v>
      </c>
      <c r="AS62" s="131">
        <f>SUM(AG62:AR62)</f>
        <v>0</v>
      </c>
      <c r="AT62" s="784"/>
    </row>
    <row r="63" spans="1:46" x14ac:dyDescent="0.2">
      <c r="A63" s="784"/>
      <c r="B63" s="51" t="s">
        <v>318</v>
      </c>
      <c r="C63" s="509" t="s">
        <v>497</v>
      </c>
      <c r="D63" s="526"/>
      <c r="E63" s="513">
        <f>E66+E67+E68+E71</f>
        <v>0</v>
      </c>
      <c r="F63" s="513">
        <f t="shared" ref="F63:P63" si="24">F66+F67+F68+F71</f>
        <v>0</v>
      </c>
      <c r="G63" s="513">
        <f t="shared" si="24"/>
        <v>0</v>
      </c>
      <c r="H63" s="513">
        <f t="shared" si="24"/>
        <v>0</v>
      </c>
      <c r="I63" s="513">
        <f t="shared" si="24"/>
        <v>0</v>
      </c>
      <c r="J63" s="513">
        <f t="shared" si="24"/>
        <v>0</v>
      </c>
      <c r="K63" s="513">
        <f t="shared" si="24"/>
        <v>0</v>
      </c>
      <c r="L63" s="513">
        <f t="shared" si="24"/>
        <v>0</v>
      </c>
      <c r="M63" s="513">
        <f t="shared" si="24"/>
        <v>0</v>
      </c>
      <c r="N63" s="513">
        <f t="shared" si="24"/>
        <v>0</v>
      </c>
      <c r="O63" s="513">
        <f t="shared" si="24"/>
        <v>0</v>
      </c>
      <c r="P63" s="513">
        <f t="shared" si="24"/>
        <v>0</v>
      </c>
      <c r="Q63" s="131">
        <f t="shared" si="18"/>
        <v>0</v>
      </c>
      <c r="R63" s="493"/>
      <c r="S63" s="51" t="s">
        <v>318</v>
      </c>
      <c r="T63" s="509" t="s">
        <v>497</v>
      </c>
      <c r="U63" s="513">
        <f>U66+U67+U68+U71</f>
        <v>0</v>
      </c>
      <c r="V63" s="513"/>
      <c r="W63" s="513"/>
      <c r="X63" s="513"/>
      <c r="Y63" s="513"/>
      <c r="Z63" s="513"/>
      <c r="AA63" s="513"/>
      <c r="AB63" s="513"/>
      <c r="AC63" s="513"/>
      <c r="AD63" s="513"/>
      <c r="AE63" s="513"/>
      <c r="AF63" s="1028"/>
      <c r="AG63" s="1014">
        <f>AG66+AG67+AG68+AG71</f>
        <v>0</v>
      </c>
      <c r="AH63" s="513">
        <f t="shared" ref="AH63:AR63" si="25">AH66+AH67+AH68+AH71</f>
        <v>0</v>
      </c>
      <c r="AI63" s="513">
        <f t="shared" si="25"/>
        <v>0</v>
      </c>
      <c r="AJ63" s="513">
        <f t="shared" si="25"/>
        <v>0</v>
      </c>
      <c r="AK63" s="513">
        <f t="shared" si="25"/>
        <v>0</v>
      </c>
      <c r="AL63" s="513">
        <f t="shared" si="25"/>
        <v>0</v>
      </c>
      <c r="AM63" s="513">
        <f t="shared" si="25"/>
        <v>0</v>
      </c>
      <c r="AN63" s="513">
        <f t="shared" si="25"/>
        <v>0</v>
      </c>
      <c r="AO63" s="513">
        <f t="shared" si="25"/>
        <v>0</v>
      </c>
      <c r="AP63" s="513">
        <f t="shared" si="25"/>
        <v>0</v>
      </c>
      <c r="AQ63" s="513">
        <f t="shared" si="25"/>
        <v>0</v>
      </c>
      <c r="AR63" s="513">
        <f t="shared" si="25"/>
        <v>0</v>
      </c>
      <c r="AS63" s="131">
        <f t="shared" si="2"/>
        <v>0</v>
      </c>
      <c r="AT63" s="784"/>
    </row>
    <row r="64" spans="1:46" x14ac:dyDescent="0.2">
      <c r="A64" s="784"/>
      <c r="B64" s="324" t="s">
        <v>494</v>
      </c>
      <c r="C64" s="507" t="s">
        <v>488</v>
      </c>
      <c r="D64" s="508"/>
      <c r="E64" s="766"/>
      <c r="F64" s="766"/>
      <c r="G64" s="766"/>
      <c r="H64" s="766"/>
      <c r="I64" s="766"/>
      <c r="J64" s="766"/>
      <c r="K64" s="766"/>
      <c r="L64" s="766"/>
      <c r="M64" s="766"/>
      <c r="N64" s="766"/>
      <c r="O64" s="766"/>
      <c r="P64" s="766"/>
      <c r="Q64" s="525"/>
      <c r="R64" s="493"/>
      <c r="S64" s="324" t="s">
        <v>494</v>
      </c>
      <c r="T64" s="507" t="s">
        <v>488</v>
      </c>
      <c r="U64" s="766"/>
      <c r="V64" s="766"/>
      <c r="W64" s="766"/>
      <c r="X64" s="766"/>
      <c r="Y64" s="766"/>
      <c r="Z64" s="766"/>
      <c r="AA64" s="766"/>
      <c r="AB64" s="766"/>
      <c r="AC64" s="766"/>
      <c r="AD64" s="766"/>
      <c r="AE64" s="766"/>
      <c r="AF64" s="1033"/>
      <c r="AG64" s="1018"/>
      <c r="AH64" s="766"/>
      <c r="AI64" s="766"/>
      <c r="AJ64" s="766"/>
      <c r="AK64" s="766"/>
      <c r="AL64" s="766"/>
      <c r="AM64" s="766"/>
      <c r="AN64" s="766"/>
      <c r="AO64" s="766"/>
      <c r="AP64" s="766"/>
      <c r="AQ64" s="766"/>
      <c r="AR64" s="766"/>
      <c r="AS64" s="525">
        <f t="shared" si="2"/>
        <v>0</v>
      </c>
    </row>
    <row r="65" spans="1:46" x14ac:dyDescent="0.2">
      <c r="A65" s="784"/>
      <c r="B65" s="51" t="s">
        <v>495</v>
      </c>
      <c r="C65" s="763" t="s">
        <v>647</v>
      </c>
      <c r="D65" s="606" t="s">
        <v>479</v>
      </c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608"/>
      <c r="R65" s="493"/>
      <c r="S65" s="51" t="s">
        <v>495</v>
      </c>
      <c r="T65" s="763" t="s">
        <v>647</v>
      </c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026"/>
      <c r="AG65" s="1013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608">
        <f t="shared" si="2"/>
        <v>0</v>
      </c>
      <c r="AT65" s="784"/>
    </row>
    <row r="66" spans="1:46" x14ac:dyDescent="0.2">
      <c r="A66" s="784"/>
      <c r="B66" s="51" t="s">
        <v>663</v>
      </c>
      <c r="C66" s="495" t="s">
        <v>648</v>
      </c>
      <c r="D66" s="496" t="s">
        <v>479</v>
      </c>
      <c r="E66" s="500"/>
      <c r="F66" s="500"/>
      <c r="G66" s="500"/>
      <c r="H66" s="500"/>
      <c r="I66" s="500"/>
      <c r="J66" s="500"/>
      <c r="K66" s="500"/>
      <c r="L66" s="500"/>
      <c r="M66" s="500"/>
      <c r="N66" s="500"/>
      <c r="O66" s="500"/>
      <c r="P66" s="500"/>
      <c r="Q66" s="498">
        <f>SUM(E66:P66)</f>
        <v>0</v>
      </c>
      <c r="R66" s="493"/>
      <c r="S66" s="51" t="s">
        <v>663</v>
      </c>
      <c r="T66" s="495" t="s">
        <v>648</v>
      </c>
      <c r="U66" s="500"/>
      <c r="V66" s="500"/>
      <c r="W66" s="500"/>
      <c r="X66" s="500"/>
      <c r="Y66" s="500"/>
      <c r="Z66" s="500"/>
      <c r="AA66" s="500"/>
      <c r="AB66" s="500"/>
      <c r="AC66" s="500"/>
      <c r="AD66" s="500"/>
      <c r="AE66" s="500"/>
      <c r="AF66" s="1027"/>
      <c r="AG66" s="1014">
        <f>+E66*U66</f>
        <v>0</v>
      </c>
      <c r="AH66" s="1014">
        <f t="shared" ref="AH66:AR67" si="26">+F66*V66</f>
        <v>0</v>
      </c>
      <c r="AI66" s="1014">
        <f t="shared" si="26"/>
        <v>0</v>
      </c>
      <c r="AJ66" s="1014">
        <f t="shared" si="26"/>
        <v>0</v>
      </c>
      <c r="AK66" s="1014">
        <f t="shared" si="26"/>
        <v>0</v>
      </c>
      <c r="AL66" s="1014">
        <f t="shared" si="26"/>
        <v>0</v>
      </c>
      <c r="AM66" s="1014">
        <f t="shared" si="26"/>
        <v>0</v>
      </c>
      <c r="AN66" s="1014">
        <f t="shared" si="26"/>
        <v>0</v>
      </c>
      <c r="AO66" s="1014">
        <f t="shared" si="26"/>
        <v>0</v>
      </c>
      <c r="AP66" s="1014">
        <f t="shared" si="26"/>
        <v>0</v>
      </c>
      <c r="AQ66" s="1014">
        <f t="shared" si="26"/>
        <v>0</v>
      </c>
      <c r="AR66" s="1014">
        <f t="shared" si="26"/>
        <v>0</v>
      </c>
      <c r="AS66" s="498">
        <f t="shared" si="2"/>
        <v>0</v>
      </c>
      <c r="AT66" s="784"/>
    </row>
    <row r="67" spans="1:46" x14ac:dyDescent="0.2">
      <c r="A67" s="784"/>
      <c r="B67" s="51" t="s">
        <v>664</v>
      </c>
      <c r="C67" s="495" t="s">
        <v>480</v>
      </c>
      <c r="D67" s="496" t="s">
        <v>479</v>
      </c>
      <c r="E67" s="500"/>
      <c r="F67" s="500"/>
      <c r="G67" s="500"/>
      <c r="H67" s="500"/>
      <c r="I67" s="500"/>
      <c r="J67" s="500"/>
      <c r="K67" s="500"/>
      <c r="L67" s="500"/>
      <c r="M67" s="500"/>
      <c r="N67" s="500"/>
      <c r="O67" s="500"/>
      <c r="P67" s="500"/>
      <c r="Q67" s="498">
        <f>SUM(E67:P67)</f>
        <v>0</v>
      </c>
      <c r="R67" s="493"/>
      <c r="S67" s="51" t="s">
        <v>664</v>
      </c>
      <c r="T67" s="495" t="s">
        <v>480</v>
      </c>
      <c r="U67" s="500"/>
      <c r="V67" s="500"/>
      <c r="W67" s="500"/>
      <c r="X67" s="500"/>
      <c r="Y67" s="500"/>
      <c r="Z67" s="500"/>
      <c r="AA67" s="500"/>
      <c r="AB67" s="500"/>
      <c r="AC67" s="500"/>
      <c r="AD67" s="500"/>
      <c r="AE67" s="500"/>
      <c r="AF67" s="1027"/>
      <c r="AG67" s="1014">
        <f>+E67*U67</f>
        <v>0</v>
      </c>
      <c r="AH67" s="1014">
        <f t="shared" si="26"/>
        <v>0</v>
      </c>
      <c r="AI67" s="1014">
        <f t="shared" si="26"/>
        <v>0</v>
      </c>
      <c r="AJ67" s="1014">
        <f t="shared" si="26"/>
        <v>0</v>
      </c>
      <c r="AK67" s="1014">
        <f t="shared" si="26"/>
        <v>0</v>
      </c>
      <c r="AL67" s="1014">
        <f t="shared" si="26"/>
        <v>0</v>
      </c>
      <c r="AM67" s="1014">
        <f t="shared" si="26"/>
        <v>0</v>
      </c>
      <c r="AN67" s="1014">
        <f t="shared" si="26"/>
        <v>0</v>
      </c>
      <c r="AO67" s="1014">
        <f t="shared" si="26"/>
        <v>0</v>
      </c>
      <c r="AP67" s="1014">
        <f t="shared" si="26"/>
        <v>0</v>
      </c>
      <c r="AQ67" s="1014">
        <f t="shared" si="26"/>
        <v>0</v>
      </c>
      <c r="AR67" s="1014">
        <f t="shared" si="26"/>
        <v>0</v>
      </c>
      <c r="AS67" s="498">
        <f t="shared" si="2"/>
        <v>0</v>
      </c>
      <c r="AT67" s="784"/>
    </row>
    <row r="68" spans="1:46" x14ac:dyDescent="0.2">
      <c r="A68" s="784"/>
      <c r="B68" s="51" t="s">
        <v>665</v>
      </c>
      <c r="C68" s="509" t="s">
        <v>481</v>
      </c>
      <c r="D68" s="510" t="s">
        <v>131</v>
      </c>
      <c r="E68" s="513">
        <f t="shared" ref="E68:P68" si="27">E69+E70</f>
        <v>0</v>
      </c>
      <c r="F68" s="513">
        <f t="shared" si="27"/>
        <v>0</v>
      </c>
      <c r="G68" s="513">
        <f t="shared" si="27"/>
        <v>0</v>
      </c>
      <c r="H68" s="513">
        <f t="shared" si="27"/>
        <v>0</v>
      </c>
      <c r="I68" s="513">
        <f t="shared" si="27"/>
        <v>0</v>
      </c>
      <c r="J68" s="513">
        <f t="shared" si="27"/>
        <v>0</v>
      </c>
      <c r="K68" s="513">
        <f t="shared" si="27"/>
        <v>0</v>
      </c>
      <c r="L68" s="513">
        <f t="shared" si="27"/>
        <v>0</v>
      </c>
      <c r="M68" s="513">
        <f t="shared" si="27"/>
        <v>0</v>
      </c>
      <c r="N68" s="513">
        <f t="shared" si="27"/>
        <v>0</v>
      </c>
      <c r="O68" s="513">
        <f t="shared" si="27"/>
        <v>0</v>
      </c>
      <c r="P68" s="513">
        <f t="shared" si="27"/>
        <v>0</v>
      </c>
      <c r="Q68" s="131">
        <f t="shared" ref="Q68:Q75" si="28">SUM(E68:P68)</f>
        <v>0</v>
      </c>
      <c r="R68" s="493"/>
      <c r="S68" s="51" t="s">
        <v>665</v>
      </c>
      <c r="T68" s="509" t="s">
        <v>481</v>
      </c>
      <c r="U68" s="513">
        <f>U69+U70</f>
        <v>0</v>
      </c>
      <c r="V68" s="513"/>
      <c r="W68" s="513"/>
      <c r="X68" s="513"/>
      <c r="Y68" s="513"/>
      <c r="Z68" s="513"/>
      <c r="AA68" s="513"/>
      <c r="AB68" s="513"/>
      <c r="AC68" s="513"/>
      <c r="AD68" s="513"/>
      <c r="AE68" s="513"/>
      <c r="AF68" s="1028"/>
      <c r="AG68" s="1014">
        <f>AG69+AG70</f>
        <v>0</v>
      </c>
      <c r="AH68" s="513">
        <f t="shared" ref="AH68:AR68" si="29">AH69+AH70</f>
        <v>0</v>
      </c>
      <c r="AI68" s="513">
        <f t="shared" si="29"/>
        <v>0</v>
      </c>
      <c r="AJ68" s="513">
        <f t="shared" si="29"/>
        <v>0</v>
      </c>
      <c r="AK68" s="513">
        <f t="shared" si="29"/>
        <v>0</v>
      </c>
      <c r="AL68" s="513">
        <f t="shared" si="29"/>
        <v>0</v>
      </c>
      <c r="AM68" s="513">
        <f t="shared" si="29"/>
        <v>0</v>
      </c>
      <c r="AN68" s="513">
        <f t="shared" si="29"/>
        <v>0</v>
      </c>
      <c r="AO68" s="513">
        <f t="shared" si="29"/>
        <v>0</v>
      </c>
      <c r="AP68" s="513">
        <f t="shared" si="29"/>
        <v>0</v>
      </c>
      <c r="AQ68" s="513">
        <f t="shared" si="29"/>
        <v>0</v>
      </c>
      <c r="AR68" s="513">
        <f t="shared" si="29"/>
        <v>0</v>
      </c>
      <c r="AS68" s="131">
        <f t="shared" si="2"/>
        <v>0</v>
      </c>
      <c r="AT68" s="784"/>
    </row>
    <row r="69" spans="1:46" x14ac:dyDescent="0.2">
      <c r="A69" s="784"/>
      <c r="B69" s="51" t="s">
        <v>666</v>
      </c>
      <c r="C69" s="511" t="s">
        <v>482</v>
      </c>
      <c r="D69" s="510" t="s">
        <v>131</v>
      </c>
      <c r="E69" s="500"/>
      <c r="F69" s="500"/>
      <c r="G69" s="500"/>
      <c r="H69" s="500"/>
      <c r="I69" s="500"/>
      <c r="J69" s="500"/>
      <c r="K69" s="500"/>
      <c r="L69" s="500"/>
      <c r="M69" s="500"/>
      <c r="N69" s="500"/>
      <c r="O69" s="500"/>
      <c r="P69" s="500"/>
      <c r="Q69" s="131">
        <f t="shared" si="28"/>
        <v>0</v>
      </c>
      <c r="R69" s="493"/>
      <c r="S69" s="51" t="s">
        <v>666</v>
      </c>
      <c r="T69" s="511" t="s">
        <v>482</v>
      </c>
      <c r="U69" s="500"/>
      <c r="V69" s="500"/>
      <c r="W69" s="500"/>
      <c r="X69" s="500"/>
      <c r="Y69" s="500"/>
      <c r="Z69" s="500"/>
      <c r="AA69" s="500"/>
      <c r="AB69" s="500"/>
      <c r="AC69" s="500"/>
      <c r="AD69" s="500"/>
      <c r="AE69" s="500"/>
      <c r="AF69" s="1027"/>
      <c r="AG69" s="1014">
        <f>+E69*U69</f>
        <v>0</v>
      </c>
      <c r="AH69" s="1014">
        <f t="shared" ref="AH69:AR70" si="30">+F69*V69</f>
        <v>0</v>
      </c>
      <c r="AI69" s="1014">
        <f t="shared" si="30"/>
        <v>0</v>
      </c>
      <c r="AJ69" s="1014">
        <f t="shared" si="30"/>
        <v>0</v>
      </c>
      <c r="AK69" s="1014">
        <f t="shared" si="30"/>
        <v>0</v>
      </c>
      <c r="AL69" s="1014">
        <f t="shared" si="30"/>
        <v>0</v>
      </c>
      <c r="AM69" s="1014">
        <f t="shared" si="30"/>
        <v>0</v>
      </c>
      <c r="AN69" s="1014">
        <f t="shared" si="30"/>
        <v>0</v>
      </c>
      <c r="AO69" s="1014">
        <f t="shared" si="30"/>
        <v>0</v>
      </c>
      <c r="AP69" s="1014">
        <f t="shared" si="30"/>
        <v>0</v>
      </c>
      <c r="AQ69" s="1014">
        <f t="shared" si="30"/>
        <v>0</v>
      </c>
      <c r="AR69" s="1014">
        <f t="shared" si="30"/>
        <v>0</v>
      </c>
      <c r="AS69" s="131">
        <f t="shared" si="2"/>
        <v>0</v>
      </c>
      <c r="AT69" s="784"/>
    </row>
    <row r="70" spans="1:46" x14ac:dyDescent="0.2">
      <c r="A70" s="784"/>
      <c r="B70" s="51" t="s">
        <v>667</v>
      </c>
      <c r="C70" s="511" t="s">
        <v>483</v>
      </c>
      <c r="D70" s="510" t="s">
        <v>131</v>
      </c>
      <c r="E70" s="500"/>
      <c r="F70" s="500"/>
      <c r="G70" s="500"/>
      <c r="H70" s="500"/>
      <c r="I70" s="500"/>
      <c r="J70" s="500"/>
      <c r="K70" s="500"/>
      <c r="L70" s="500"/>
      <c r="M70" s="500"/>
      <c r="N70" s="500"/>
      <c r="O70" s="500"/>
      <c r="P70" s="500"/>
      <c r="Q70" s="131">
        <f t="shared" si="28"/>
        <v>0</v>
      </c>
      <c r="R70" s="493"/>
      <c r="S70" s="51" t="s">
        <v>667</v>
      </c>
      <c r="T70" s="511" t="s">
        <v>483</v>
      </c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1027"/>
      <c r="AG70" s="1014">
        <f>+E70*U70</f>
        <v>0</v>
      </c>
      <c r="AH70" s="1014">
        <f t="shared" si="30"/>
        <v>0</v>
      </c>
      <c r="AI70" s="1014">
        <f t="shared" si="30"/>
        <v>0</v>
      </c>
      <c r="AJ70" s="1014">
        <f t="shared" si="30"/>
        <v>0</v>
      </c>
      <c r="AK70" s="1014">
        <f t="shared" si="30"/>
        <v>0</v>
      </c>
      <c r="AL70" s="1014">
        <f t="shared" si="30"/>
        <v>0</v>
      </c>
      <c r="AM70" s="1014">
        <f t="shared" si="30"/>
        <v>0</v>
      </c>
      <c r="AN70" s="1014">
        <f t="shared" si="30"/>
        <v>0</v>
      </c>
      <c r="AO70" s="1014">
        <f t="shared" si="30"/>
        <v>0</v>
      </c>
      <c r="AP70" s="1014">
        <f t="shared" si="30"/>
        <v>0</v>
      </c>
      <c r="AQ70" s="1014">
        <f t="shared" si="30"/>
        <v>0</v>
      </c>
      <c r="AR70" s="1014">
        <f t="shared" si="30"/>
        <v>0</v>
      </c>
      <c r="AS70" s="131">
        <f t="shared" si="2"/>
        <v>0</v>
      </c>
    </row>
    <row r="71" spans="1:46" x14ac:dyDescent="0.2">
      <c r="A71" s="784"/>
      <c r="B71" s="51" t="s">
        <v>668</v>
      </c>
      <c r="C71" s="512" t="s">
        <v>484</v>
      </c>
      <c r="D71" s="510" t="s">
        <v>485</v>
      </c>
      <c r="E71" s="513">
        <f t="shared" ref="E71:P71" si="31">E72+E73</f>
        <v>0</v>
      </c>
      <c r="F71" s="513">
        <f t="shared" si="31"/>
        <v>0</v>
      </c>
      <c r="G71" s="513">
        <f t="shared" si="31"/>
        <v>0</v>
      </c>
      <c r="H71" s="513">
        <f t="shared" si="31"/>
        <v>0</v>
      </c>
      <c r="I71" s="513">
        <f t="shared" si="31"/>
        <v>0</v>
      </c>
      <c r="J71" s="513">
        <f t="shared" si="31"/>
        <v>0</v>
      </c>
      <c r="K71" s="513">
        <f t="shared" si="31"/>
        <v>0</v>
      </c>
      <c r="L71" s="513">
        <f t="shared" si="31"/>
        <v>0</v>
      </c>
      <c r="M71" s="513">
        <f t="shared" si="31"/>
        <v>0</v>
      </c>
      <c r="N71" s="513">
        <f t="shared" si="31"/>
        <v>0</v>
      </c>
      <c r="O71" s="513">
        <f t="shared" si="31"/>
        <v>0</v>
      </c>
      <c r="P71" s="513">
        <f t="shared" si="31"/>
        <v>0</v>
      </c>
      <c r="Q71" s="131">
        <f t="shared" si="28"/>
        <v>0</v>
      </c>
      <c r="R71" s="493"/>
      <c r="S71" s="51" t="s">
        <v>668</v>
      </c>
      <c r="T71" s="512" t="s">
        <v>484</v>
      </c>
      <c r="U71" s="513">
        <f>U72+U73</f>
        <v>0</v>
      </c>
      <c r="V71" s="513"/>
      <c r="W71" s="513"/>
      <c r="X71" s="513"/>
      <c r="Y71" s="513"/>
      <c r="Z71" s="513"/>
      <c r="AA71" s="513"/>
      <c r="AB71" s="513"/>
      <c r="AC71" s="513"/>
      <c r="AD71" s="513"/>
      <c r="AE71" s="513"/>
      <c r="AF71" s="1028"/>
      <c r="AG71" s="1014">
        <f>AG72+AG73</f>
        <v>0</v>
      </c>
      <c r="AH71" s="513">
        <f t="shared" ref="AH71:AR71" si="32">AH72+AH73</f>
        <v>0</v>
      </c>
      <c r="AI71" s="513">
        <f t="shared" si="32"/>
        <v>0</v>
      </c>
      <c r="AJ71" s="513">
        <f t="shared" si="32"/>
        <v>0</v>
      </c>
      <c r="AK71" s="513">
        <f t="shared" si="32"/>
        <v>0</v>
      </c>
      <c r="AL71" s="513">
        <f t="shared" si="32"/>
        <v>0</v>
      </c>
      <c r="AM71" s="513">
        <f t="shared" si="32"/>
        <v>0</v>
      </c>
      <c r="AN71" s="513">
        <f t="shared" si="32"/>
        <v>0</v>
      </c>
      <c r="AO71" s="513">
        <f t="shared" si="32"/>
        <v>0</v>
      </c>
      <c r="AP71" s="513">
        <f t="shared" si="32"/>
        <v>0</v>
      </c>
      <c r="AQ71" s="513">
        <f t="shared" si="32"/>
        <v>0</v>
      </c>
      <c r="AR71" s="513">
        <f t="shared" si="32"/>
        <v>0</v>
      </c>
      <c r="AS71" s="131">
        <f t="shared" si="2"/>
        <v>0</v>
      </c>
      <c r="AT71" s="784"/>
    </row>
    <row r="72" spans="1:46" x14ac:dyDescent="0.2">
      <c r="A72" s="784"/>
      <c r="B72" s="764" t="s">
        <v>669</v>
      </c>
      <c r="C72" s="512" t="s">
        <v>496</v>
      </c>
      <c r="D72" s="510" t="s">
        <v>485</v>
      </c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/>
      <c r="P72" s="514"/>
      <c r="Q72" s="131">
        <f t="shared" si="28"/>
        <v>0</v>
      </c>
      <c r="R72" s="493"/>
      <c r="S72" s="764" t="s">
        <v>669</v>
      </c>
      <c r="T72" s="512" t="s">
        <v>496</v>
      </c>
      <c r="U72" s="514"/>
      <c r="V72" s="514"/>
      <c r="W72" s="514"/>
      <c r="X72" s="514"/>
      <c r="Y72" s="514"/>
      <c r="Z72" s="514"/>
      <c r="AA72" s="514"/>
      <c r="AB72" s="514"/>
      <c r="AC72" s="514"/>
      <c r="AD72" s="514"/>
      <c r="AE72" s="514"/>
      <c r="AF72" s="1030"/>
      <c r="AG72" s="1015">
        <f>+E72*U72</f>
        <v>0</v>
      </c>
      <c r="AH72" s="1015">
        <f t="shared" ref="AH72:AR73" si="33">+F72*V72</f>
        <v>0</v>
      </c>
      <c r="AI72" s="1015">
        <f t="shared" si="33"/>
        <v>0</v>
      </c>
      <c r="AJ72" s="1015">
        <f t="shared" si="33"/>
        <v>0</v>
      </c>
      <c r="AK72" s="1015">
        <f t="shared" si="33"/>
        <v>0</v>
      </c>
      <c r="AL72" s="1015">
        <f t="shared" si="33"/>
        <v>0</v>
      </c>
      <c r="AM72" s="1015">
        <f t="shared" si="33"/>
        <v>0</v>
      </c>
      <c r="AN72" s="1015">
        <f t="shared" si="33"/>
        <v>0</v>
      </c>
      <c r="AO72" s="1015">
        <f t="shared" si="33"/>
        <v>0</v>
      </c>
      <c r="AP72" s="1015">
        <f t="shared" si="33"/>
        <v>0</v>
      </c>
      <c r="AQ72" s="1015">
        <f t="shared" si="33"/>
        <v>0</v>
      </c>
      <c r="AR72" s="1015">
        <f t="shared" si="33"/>
        <v>0</v>
      </c>
      <c r="AS72" s="131">
        <f t="shared" si="2"/>
        <v>0</v>
      </c>
      <c r="AT72" s="784"/>
    </row>
    <row r="73" spans="1:46" x14ac:dyDescent="0.2">
      <c r="A73" s="784"/>
      <c r="B73" s="767" t="s">
        <v>670</v>
      </c>
      <c r="C73" s="527" t="s">
        <v>491</v>
      </c>
      <c r="D73" s="528" t="s">
        <v>485</v>
      </c>
      <c r="E73" s="506"/>
      <c r="F73" s="506"/>
      <c r="G73" s="506"/>
      <c r="H73" s="506"/>
      <c r="I73" s="506"/>
      <c r="J73" s="506"/>
      <c r="K73" s="506"/>
      <c r="L73" s="506"/>
      <c r="M73" s="506"/>
      <c r="N73" s="506"/>
      <c r="O73" s="506"/>
      <c r="P73" s="506"/>
      <c r="Q73" s="529">
        <f t="shared" si="28"/>
        <v>0</v>
      </c>
      <c r="R73" s="493"/>
      <c r="S73" s="767" t="s">
        <v>670</v>
      </c>
      <c r="T73" s="527" t="s">
        <v>491</v>
      </c>
      <c r="U73" s="506"/>
      <c r="V73" s="506"/>
      <c r="W73" s="506"/>
      <c r="X73" s="506"/>
      <c r="Y73" s="506"/>
      <c r="Z73" s="506"/>
      <c r="AA73" s="506"/>
      <c r="AB73" s="506"/>
      <c r="AC73" s="506"/>
      <c r="AD73" s="506"/>
      <c r="AE73" s="506"/>
      <c r="AF73" s="1034"/>
      <c r="AG73" s="1019">
        <f>+E73*U73</f>
        <v>0</v>
      </c>
      <c r="AH73" s="1019">
        <f t="shared" si="33"/>
        <v>0</v>
      </c>
      <c r="AI73" s="1019">
        <f t="shared" si="33"/>
        <v>0</v>
      </c>
      <c r="AJ73" s="1019">
        <f t="shared" si="33"/>
        <v>0</v>
      </c>
      <c r="AK73" s="1019">
        <f t="shared" si="33"/>
        <v>0</v>
      </c>
      <c r="AL73" s="1019">
        <f t="shared" si="33"/>
        <v>0</v>
      </c>
      <c r="AM73" s="1019">
        <f t="shared" si="33"/>
        <v>0</v>
      </c>
      <c r="AN73" s="1019">
        <f t="shared" si="33"/>
        <v>0</v>
      </c>
      <c r="AO73" s="1019">
        <f t="shared" si="33"/>
        <v>0</v>
      </c>
      <c r="AP73" s="1019">
        <f t="shared" si="33"/>
        <v>0</v>
      </c>
      <c r="AQ73" s="1019">
        <f t="shared" si="33"/>
        <v>0</v>
      </c>
      <c r="AR73" s="1019">
        <f t="shared" si="33"/>
        <v>0</v>
      </c>
      <c r="AS73" s="529">
        <f t="shared" si="2"/>
        <v>0</v>
      </c>
      <c r="AT73" s="784"/>
    </row>
    <row r="74" spans="1:46" x14ac:dyDescent="0.2">
      <c r="A74" s="784"/>
      <c r="B74" s="768" t="s">
        <v>271</v>
      </c>
      <c r="C74" s="769" t="s">
        <v>671</v>
      </c>
      <c r="D74" s="658" t="s">
        <v>131</v>
      </c>
      <c r="E74" s="770">
        <f>E51+E40</f>
        <v>0</v>
      </c>
      <c r="F74" s="770">
        <f t="shared" ref="F74:P74" si="34">F51+F40</f>
        <v>0</v>
      </c>
      <c r="G74" s="770">
        <f t="shared" si="34"/>
        <v>0</v>
      </c>
      <c r="H74" s="770">
        <f t="shared" si="34"/>
        <v>0</v>
      </c>
      <c r="I74" s="770">
        <f t="shared" si="34"/>
        <v>0</v>
      </c>
      <c r="J74" s="770">
        <f t="shared" si="34"/>
        <v>0</v>
      </c>
      <c r="K74" s="770">
        <f t="shared" si="34"/>
        <v>0</v>
      </c>
      <c r="L74" s="770">
        <f t="shared" si="34"/>
        <v>0</v>
      </c>
      <c r="M74" s="770">
        <f t="shared" si="34"/>
        <v>0</v>
      </c>
      <c r="N74" s="770">
        <f t="shared" si="34"/>
        <v>0</v>
      </c>
      <c r="O74" s="770">
        <f t="shared" si="34"/>
        <v>0</v>
      </c>
      <c r="P74" s="770">
        <f t="shared" si="34"/>
        <v>0</v>
      </c>
      <c r="Q74" s="530">
        <f t="shared" si="28"/>
        <v>0</v>
      </c>
      <c r="R74" s="493"/>
      <c r="S74" s="768" t="s">
        <v>271</v>
      </c>
      <c r="T74" s="769" t="s">
        <v>671</v>
      </c>
      <c r="U74" s="770">
        <f>U51+U40</f>
        <v>0</v>
      </c>
      <c r="V74" s="770"/>
      <c r="W74" s="770"/>
      <c r="X74" s="770"/>
      <c r="Y74" s="770"/>
      <c r="Z74" s="770"/>
      <c r="AA74" s="770"/>
      <c r="AB74" s="770"/>
      <c r="AC74" s="770"/>
      <c r="AD74" s="770"/>
      <c r="AE74" s="770"/>
      <c r="AF74" s="1035"/>
      <c r="AG74" s="1020">
        <f>AG51+AG40</f>
        <v>0</v>
      </c>
      <c r="AH74" s="770">
        <f t="shared" ref="AH74:AQ74" si="35">AH51+AH40</f>
        <v>0</v>
      </c>
      <c r="AI74" s="770">
        <f t="shared" si="35"/>
        <v>0</v>
      </c>
      <c r="AJ74" s="770">
        <f t="shared" si="35"/>
        <v>0</v>
      </c>
      <c r="AK74" s="770">
        <f t="shared" si="35"/>
        <v>0</v>
      </c>
      <c r="AL74" s="770">
        <f t="shared" si="35"/>
        <v>0</v>
      </c>
      <c r="AM74" s="770">
        <f t="shared" si="35"/>
        <v>0</v>
      </c>
      <c r="AN74" s="770">
        <f t="shared" si="35"/>
        <v>0</v>
      </c>
      <c r="AO74" s="770">
        <f t="shared" si="35"/>
        <v>0</v>
      </c>
      <c r="AP74" s="770">
        <f t="shared" si="35"/>
        <v>0</v>
      </c>
      <c r="AQ74" s="770">
        <f t="shared" si="35"/>
        <v>0</v>
      </c>
      <c r="AR74" s="770">
        <f>AR51+AR40</f>
        <v>0</v>
      </c>
      <c r="AS74" s="530">
        <f t="shared" si="2"/>
        <v>0</v>
      </c>
      <c r="AT74" s="784"/>
    </row>
    <row r="75" spans="1:46" x14ac:dyDescent="0.2">
      <c r="A75" s="784"/>
      <c r="B75" s="48" t="s">
        <v>272</v>
      </c>
      <c r="C75" s="491" t="s">
        <v>498</v>
      </c>
      <c r="D75" s="771"/>
      <c r="E75" s="133">
        <f>E78+E79+E80+E83</f>
        <v>0</v>
      </c>
      <c r="F75" s="133">
        <f t="shared" ref="F75:P75" si="36">F78+F79+F80+F83</f>
        <v>0</v>
      </c>
      <c r="G75" s="133">
        <f t="shared" si="36"/>
        <v>0</v>
      </c>
      <c r="H75" s="133">
        <f t="shared" si="36"/>
        <v>0</v>
      </c>
      <c r="I75" s="133">
        <f t="shared" si="36"/>
        <v>0</v>
      </c>
      <c r="J75" s="133">
        <f t="shared" si="36"/>
        <v>0</v>
      </c>
      <c r="K75" s="133">
        <f t="shared" si="36"/>
        <v>0</v>
      </c>
      <c r="L75" s="133">
        <f t="shared" si="36"/>
        <v>0</v>
      </c>
      <c r="M75" s="133">
        <f t="shared" si="36"/>
        <v>0</v>
      </c>
      <c r="N75" s="133">
        <f t="shared" si="36"/>
        <v>0</v>
      </c>
      <c r="O75" s="133">
        <f t="shared" si="36"/>
        <v>0</v>
      </c>
      <c r="P75" s="133">
        <f t="shared" si="36"/>
        <v>0</v>
      </c>
      <c r="Q75" s="134">
        <f t="shared" si="28"/>
        <v>0</v>
      </c>
      <c r="R75" s="493"/>
      <c r="S75" s="48" t="s">
        <v>272</v>
      </c>
      <c r="T75" s="491" t="s">
        <v>498</v>
      </c>
      <c r="U75" s="133">
        <f>U78+U79+U80+U83</f>
        <v>0</v>
      </c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031"/>
      <c r="AG75" s="1016">
        <f>AG78+AG79+AG80+AG83</f>
        <v>0</v>
      </c>
      <c r="AH75" s="133">
        <f t="shared" ref="AH75:AR75" si="37">AH78+AH79+AH80+AH83</f>
        <v>0</v>
      </c>
      <c r="AI75" s="133">
        <f t="shared" si="37"/>
        <v>0</v>
      </c>
      <c r="AJ75" s="133">
        <f t="shared" si="37"/>
        <v>0</v>
      </c>
      <c r="AK75" s="133">
        <f t="shared" si="37"/>
        <v>0</v>
      </c>
      <c r="AL75" s="133">
        <f t="shared" si="37"/>
        <v>0</v>
      </c>
      <c r="AM75" s="133">
        <f t="shared" si="37"/>
        <v>0</v>
      </c>
      <c r="AN75" s="133">
        <f t="shared" si="37"/>
        <v>0</v>
      </c>
      <c r="AO75" s="133">
        <f t="shared" si="37"/>
        <v>0</v>
      </c>
      <c r="AP75" s="133">
        <f t="shared" si="37"/>
        <v>0</v>
      </c>
      <c r="AQ75" s="133">
        <f t="shared" si="37"/>
        <v>0</v>
      </c>
      <c r="AR75" s="133">
        <f t="shared" si="37"/>
        <v>0</v>
      </c>
      <c r="AS75" s="134">
        <f t="shared" si="2"/>
        <v>0</v>
      </c>
      <c r="AT75" s="784"/>
    </row>
    <row r="76" spans="1:46" x14ac:dyDescent="0.2">
      <c r="A76" s="784"/>
      <c r="B76" s="72" t="s">
        <v>419</v>
      </c>
      <c r="C76" s="516" t="s">
        <v>488</v>
      </c>
      <c r="D76" s="517"/>
      <c r="E76" s="761"/>
      <c r="F76" s="761"/>
      <c r="G76" s="761"/>
      <c r="H76" s="761"/>
      <c r="I76" s="761"/>
      <c r="J76" s="761"/>
      <c r="K76" s="761"/>
      <c r="L76" s="761"/>
      <c r="M76" s="761"/>
      <c r="N76" s="761"/>
      <c r="O76" s="761"/>
      <c r="P76" s="761"/>
      <c r="Q76" s="518"/>
      <c r="R76" s="493"/>
      <c r="S76" s="72" t="s">
        <v>419</v>
      </c>
      <c r="T76" s="516" t="s">
        <v>488</v>
      </c>
      <c r="U76" s="761"/>
      <c r="V76" s="761"/>
      <c r="W76" s="761"/>
      <c r="X76" s="761"/>
      <c r="Y76" s="761"/>
      <c r="Z76" s="761"/>
      <c r="AA76" s="761"/>
      <c r="AB76" s="761"/>
      <c r="AC76" s="761"/>
      <c r="AD76" s="761"/>
      <c r="AE76" s="761"/>
      <c r="AF76" s="1025"/>
      <c r="AG76" s="1012"/>
      <c r="AH76" s="761"/>
      <c r="AI76" s="761"/>
      <c r="AJ76" s="761"/>
      <c r="AK76" s="761"/>
      <c r="AL76" s="761"/>
      <c r="AM76" s="761"/>
      <c r="AN76" s="761"/>
      <c r="AO76" s="761"/>
      <c r="AP76" s="761"/>
      <c r="AQ76" s="761"/>
      <c r="AR76" s="761"/>
      <c r="AS76" s="518">
        <f t="shared" si="2"/>
        <v>0</v>
      </c>
      <c r="AT76" s="784"/>
    </row>
    <row r="77" spans="1:46" x14ac:dyDescent="0.2">
      <c r="A77" s="784"/>
      <c r="B77" s="762" t="s">
        <v>672</v>
      </c>
      <c r="C77" s="763" t="s">
        <v>647</v>
      </c>
      <c r="D77" s="606" t="s">
        <v>479</v>
      </c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608"/>
      <c r="R77" s="493"/>
      <c r="S77" s="762" t="s">
        <v>672</v>
      </c>
      <c r="T77" s="763" t="s">
        <v>647</v>
      </c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026"/>
      <c r="AG77" s="1013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608">
        <f t="shared" si="2"/>
        <v>0</v>
      </c>
      <c r="AT77" s="784"/>
    </row>
    <row r="78" spans="1:46" x14ac:dyDescent="0.2">
      <c r="A78" s="784"/>
      <c r="B78" s="51" t="s">
        <v>673</v>
      </c>
      <c r="C78" s="495" t="s">
        <v>648</v>
      </c>
      <c r="D78" s="496" t="s">
        <v>479</v>
      </c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0"/>
      <c r="Q78" s="498">
        <f>SUM(E78:P78)</f>
        <v>0</v>
      </c>
      <c r="R78" s="493"/>
      <c r="S78" s="51" t="s">
        <v>673</v>
      </c>
      <c r="T78" s="495" t="s">
        <v>648</v>
      </c>
      <c r="U78" s="500"/>
      <c r="V78" s="500"/>
      <c r="W78" s="500"/>
      <c r="X78" s="500"/>
      <c r="Y78" s="500"/>
      <c r="Z78" s="500"/>
      <c r="AA78" s="500"/>
      <c r="AB78" s="500"/>
      <c r="AC78" s="500"/>
      <c r="AD78" s="500"/>
      <c r="AE78" s="500"/>
      <c r="AF78" s="1027"/>
      <c r="AG78" s="1014">
        <f>+E78*U78</f>
        <v>0</v>
      </c>
      <c r="AH78" s="1014">
        <f t="shared" ref="AH78:AR79" si="38">+F78*V78</f>
        <v>0</v>
      </c>
      <c r="AI78" s="1014">
        <f t="shared" si="38"/>
        <v>0</v>
      </c>
      <c r="AJ78" s="1014">
        <f t="shared" si="38"/>
        <v>0</v>
      </c>
      <c r="AK78" s="1014">
        <f t="shared" si="38"/>
        <v>0</v>
      </c>
      <c r="AL78" s="1014">
        <f t="shared" si="38"/>
        <v>0</v>
      </c>
      <c r="AM78" s="1014">
        <f t="shared" si="38"/>
        <v>0</v>
      </c>
      <c r="AN78" s="1014">
        <f t="shared" si="38"/>
        <v>0</v>
      </c>
      <c r="AO78" s="1014">
        <f t="shared" si="38"/>
        <v>0</v>
      </c>
      <c r="AP78" s="1014">
        <f t="shared" si="38"/>
        <v>0</v>
      </c>
      <c r="AQ78" s="1014">
        <f t="shared" si="38"/>
        <v>0</v>
      </c>
      <c r="AR78" s="1014">
        <f t="shared" si="38"/>
        <v>0</v>
      </c>
      <c r="AS78" s="498">
        <f t="shared" si="2"/>
        <v>0</v>
      </c>
      <c r="AT78" s="784"/>
    </row>
    <row r="79" spans="1:46" x14ac:dyDescent="0.2">
      <c r="A79" s="784"/>
      <c r="B79" s="51" t="s">
        <v>674</v>
      </c>
      <c r="C79" s="495" t="s">
        <v>480</v>
      </c>
      <c r="D79" s="496" t="s">
        <v>479</v>
      </c>
      <c r="E79" s="500"/>
      <c r="F79" s="500"/>
      <c r="G79" s="500"/>
      <c r="H79" s="500"/>
      <c r="I79" s="500"/>
      <c r="J79" s="500"/>
      <c r="K79" s="500"/>
      <c r="L79" s="500"/>
      <c r="M79" s="500"/>
      <c r="N79" s="500"/>
      <c r="O79" s="500"/>
      <c r="P79" s="500"/>
      <c r="Q79" s="498">
        <f>SUM(E79:P79)</f>
        <v>0</v>
      </c>
      <c r="R79" s="493"/>
      <c r="S79" s="51" t="s">
        <v>674</v>
      </c>
      <c r="T79" s="495" t="s">
        <v>480</v>
      </c>
      <c r="U79" s="500"/>
      <c r="V79" s="500"/>
      <c r="W79" s="500"/>
      <c r="X79" s="500"/>
      <c r="Y79" s="500"/>
      <c r="Z79" s="500"/>
      <c r="AA79" s="500"/>
      <c r="AB79" s="500"/>
      <c r="AC79" s="500"/>
      <c r="AD79" s="500"/>
      <c r="AE79" s="500"/>
      <c r="AF79" s="1027"/>
      <c r="AG79" s="1014">
        <f>+E79*U79</f>
        <v>0</v>
      </c>
      <c r="AH79" s="1014">
        <f t="shared" si="38"/>
        <v>0</v>
      </c>
      <c r="AI79" s="1014">
        <f t="shared" si="38"/>
        <v>0</v>
      </c>
      <c r="AJ79" s="1014">
        <f t="shared" si="38"/>
        <v>0</v>
      </c>
      <c r="AK79" s="1014">
        <f t="shared" si="38"/>
        <v>0</v>
      </c>
      <c r="AL79" s="1014">
        <f t="shared" si="38"/>
        <v>0</v>
      </c>
      <c r="AM79" s="1014">
        <f t="shared" si="38"/>
        <v>0</v>
      </c>
      <c r="AN79" s="1014">
        <f t="shared" si="38"/>
        <v>0</v>
      </c>
      <c r="AO79" s="1014">
        <f t="shared" si="38"/>
        <v>0</v>
      </c>
      <c r="AP79" s="1014">
        <f t="shared" si="38"/>
        <v>0</v>
      </c>
      <c r="AQ79" s="1014">
        <f t="shared" si="38"/>
        <v>0</v>
      </c>
      <c r="AR79" s="1014">
        <f t="shared" si="38"/>
        <v>0</v>
      </c>
      <c r="AS79" s="498">
        <f t="shared" si="2"/>
        <v>0</v>
      </c>
      <c r="AT79" s="784"/>
    </row>
    <row r="80" spans="1:46" x14ac:dyDescent="0.2">
      <c r="A80" s="784"/>
      <c r="B80" s="51" t="s">
        <v>37</v>
      </c>
      <c r="C80" s="509" t="s">
        <v>481</v>
      </c>
      <c r="D80" s="510" t="s">
        <v>131</v>
      </c>
      <c r="E80" s="513">
        <f t="shared" ref="E80:P80" si="39">E81+E82</f>
        <v>0</v>
      </c>
      <c r="F80" s="513">
        <f t="shared" si="39"/>
        <v>0</v>
      </c>
      <c r="G80" s="513">
        <f t="shared" si="39"/>
        <v>0</v>
      </c>
      <c r="H80" s="513">
        <f t="shared" si="39"/>
        <v>0</v>
      </c>
      <c r="I80" s="513">
        <f t="shared" si="39"/>
        <v>0</v>
      </c>
      <c r="J80" s="513">
        <f t="shared" si="39"/>
        <v>0</v>
      </c>
      <c r="K80" s="513">
        <f t="shared" si="39"/>
        <v>0</v>
      </c>
      <c r="L80" s="513">
        <f t="shared" si="39"/>
        <v>0</v>
      </c>
      <c r="M80" s="513">
        <f t="shared" si="39"/>
        <v>0</v>
      </c>
      <c r="N80" s="513">
        <f t="shared" si="39"/>
        <v>0</v>
      </c>
      <c r="O80" s="513">
        <f t="shared" si="39"/>
        <v>0</v>
      </c>
      <c r="P80" s="513">
        <f t="shared" si="39"/>
        <v>0</v>
      </c>
      <c r="Q80" s="131">
        <f t="shared" ref="Q80:Q85" si="40">SUM(E80:P80)</f>
        <v>0</v>
      </c>
      <c r="R80" s="493"/>
      <c r="S80" s="51" t="s">
        <v>37</v>
      </c>
      <c r="T80" s="509" t="s">
        <v>481</v>
      </c>
      <c r="U80" s="513">
        <f>U81+U82</f>
        <v>0</v>
      </c>
      <c r="V80" s="513"/>
      <c r="W80" s="513"/>
      <c r="X80" s="513"/>
      <c r="Y80" s="513"/>
      <c r="Z80" s="513"/>
      <c r="AA80" s="513"/>
      <c r="AB80" s="513"/>
      <c r="AC80" s="513"/>
      <c r="AD80" s="513"/>
      <c r="AE80" s="513"/>
      <c r="AF80" s="1028"/>
      <c r="AG80" s="1014">
        <f>AG81+AG82</f>
        <v>0</v>
      </c>
      <c r="AH80" s="513">
        <f t="shared" ref="AH80:AR80" si="41">AH81+AH82</f>
        <v>0</v>
      </c>
      <c r="AI80" s="513">
        <f t="shared" si="41"/>
        <v>0</v>
      </c>
      <c r="AJ80" s="513">
        <f t="shared" si="41"/>
        <v>0</v>
      </c>
      <c r="AK80" s="513">
        <f t="shared" si="41"/>
        <v>0</v>
      </c>
      <c r="AL80" s="513">
        <f t="shared" si="41"/>
        <v>0</v>
      </c>
      <c r="AM80" s="513">
        <f t="shared" si="41"/>
        <v>0</v>
      </c>
      <c r="AN80" s="513">
        <f t="shared" si="41"/>
        <v>0</v>
      </c>
      <c r="AO80" s="513">
        <f t="shared" si="41"/>
        <v>0</v>
      </c>
      <c r="AP80" s="513">
        <f t="shared" si="41"/>
        <v>0</v>
      </c>
      <c r="AQ80" s="513">
        <f t="shared" si="41"/>
        <v>0</v>
      </c>
      <c r="AR80" s="513">
        <f t="shared" si="41"/>
        <v>0</v>
      </c>
      <c r="AS80" s="131">
        <f t="shared" si="2"/>
        <v>0</v>
      </c>
      <c r="AT80" s="784"/>
    </row>
    <row r="81" spans="1:46" x14ac:dyDescent="0.2">
      <c r="A81" s="784"/>
      <c r="B81" s="51" t="s">
        <v>38</v>
      </c>
      <c r="C81" s="511" t="s">
        <v>482</v>
      </c>
      <c r="D81" s="510" t="s">
        <v>131</v>
      </c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131">
        <f t="shared" si="40"/>
        <v>0</v>
      </c>
      <c r="R81" s="493"/>
      <c r="S81" s="51" t="s">
        <v>38</v>
      </c>
      <c r="T81" s="511" t="s">
        <v>482</v>
      </c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27"/>
      <c r="AG81" s="1014">
        <f>+E81*U81</f>
        <v>0</v>
      </c>
      <c r="AH81" s="1014">
        <f t="shared" ref="AH81:AR82" si="42">+F81*V81</f>
        <v>0</v>
      </c>
      <c r="AI81" s="1014">
        <f t="shared" si="42"/>
        <v>0</v>
      </c>
      <c r="AJ81" s="1014">
        <f t="shared" si="42"/>
        <v>0</v>
      </c>
      <c r="AK81" s="1014">
        <f t="shared" si="42"/>
        <v>0</v>
      </c>
      <c r="AL81" s="1014">
        <f t="shared" si="42"/>
        <v>0</v>
      </c>
      <c r="AM81" s="1014">
        <f t="shared" si="42"/>
        <v>0</v>
      </c>
      <c r="AN81" s="1014">
        <f t="shared" si="42"/>
        <v>0</v>
      </c>
      <c r="AO81" s="1014">
        <f t="shared" si="42"/>
        <v>0</v>
      </c>
      <c r="AP81" s="1014">
        <f t="shared" si="42"/>
        <v>0</v>
      </c>
      <c r="AQ81" s="1014">
        <f t="shared" si="42"/>
        <v>0</v>
      </c>
      <c r="AR81" s="1014">
        <f t="shared" si="42"/>
        <v>0</v>
      </c>
      <c r="AS81" s="131">
        <f t="shared" si="2"/>
        <v>0</v>
      </c>
      <c r="AT81" s="784"/>
    </row>
    <row r="82" spans="1:46" x14ac:dyDescent="0.2">
      <c r="A82" s="784"/>
      <c r="B82" s="51" t="s">
        <v>39</v>
      </c>
      <c r="C82" s="511" t="s">
        <v>483</v>
      </c>
      <c r="D82" s="510" t="s">
        <v>131</v>
      </c>
      <c r="E82" s="500"/>
      <c r="F82" s="500"/>
      <c r="G82" s="500"/>
      <c r="H82" s="500"/>
      <c r="I82" s="500"/>
      <c r="J82" s="500"/>
      <c r="K82" s="500"/>
      <c r="L82" s="500"/>
      <c r="M82" s="500"/>
      <c r="N82" s="500"/>
      <c r="O82" s="500"/>
      <c r="P82" s="500"/>
      <c r="Q82" s="131">
        <f t="shared" si="40"/>
        <v>0</v>
      </c>
      <c r="R82" s="493"/>
      <c r="S82" s="51" t="s">
        <v>39</v>
      </c>
      <c r="T82" s="511" t="s">
        <v>483</v>
      </c>
      <c r="U82" s="500"/>
      <c r="V82" s="500"/>
      <c r="W82" s="500"/>
      <c r="X82" s="500"/>
      <c r="Y82" s="500"/>
      <c r="Z82" s="500"/>
      <c r="AA82" s="500"/>
      <c r="AB82" s="500"/>
      <c r="AC82" s="500"/>
      <c r="AD82" s="500"/>
      <c r="AE82" s="500"/>
      <c r="AF82" s="1027"/>
      <c r="AG82" s="1014">
        <f>+E82*U82</f>
        <v>0</v>
      </c>
      <c r="AH82" s="1014">
        <f t="shared" si="42"/>
        <v>0</v>
      </c>
      <c r="AI82" s="1014">
        <f t="shared" si="42"/>
        <v>0</v>
      </c>
      <c r="AJ82" s="1014">
        <f t="shared" si="42"/>
        <v>0</v>
      </c>
      <c r="AK82" s="1014">
        <f t="shared" si="42"/>
        <v>0</v>
      </c>
      <c r="AL82" s="1014">
        <f t="shared" si="42"/>
        <v>0</v>
      </c>
      <c r="AM82" s="1014">
        <f t="shared" si="42"/>
        <v>0</v>
      </c>
      <c r="AN82" s="1014">
        <f t="shared" si="42"/>
        <v>0</v>
      </c>
      <c r="AO82" s="1014">
        <f t="shared" si="42"/>
        <v>0</v>
      </c>
      <c r="AP82" s="1014">
        <f t="shared" si="42"/>
        <v>0</v>
      </c>
      <c r="AQ82" s="1014">
        <f t="shared" si="42"/>
        <v>0</v>
      </c>
      <c r="AR82" s="1014">
        <f t="shared" si="42"/>
        <v>0</v>
      </c>
      <c r="AS82" s="131">
        <f t="shared" si="2"/>
        <v>0</v>
      </c>
      <c r="AT82" s="784"/>
    </row>
    <row r="83" spans="1:46" x14ac:dyDescent="0.2">
      <c r="A83" s="784"/>
      <c r="B83" s="51" t="s">
        <v>42</v>
      </c>
      <c r="C83" s="512" t="s">
        <v>484</v>
      </c>
      <c r="D83" s="510" t="s">
        <v>485</v>
      </c>
      <c r="E83" s="513">
        <f t="shared" ref="E83:P83" si="43">E84+E85</f>
        <v>0</v>
      </c>
      <c r="F83" s="513">
        <f t="shared" si="43"/>
        <v>0</v>
      </c>
      <c r="G83" s="513">
        <f t="shared" si="43"/>
        <v>0</v>
      </c>
      <c r="H83" s="513">
        <f t="shared" si="43"/>
        <v>0</v>
      </c>
      <c r="I83" s="513">
        <f t="shared" si="43"/>
        <v>0</v>
      </c>
      <c r="J83" s="513">
        <f t="shared" si="43"/>
        <v>0</v>
      </c>
      <c r="K83" s="513">
        <f t="shared" si="43"/>
        <v>0</v>
      </c>
      <c r="L83" s="513">
        <f t="shared" si="43"/>
        <v>0</v>
      </c>
      <c r="M83" s="513">
        <f t="shared" si="43"/>
        <v>0</v>
      </c>
      <c r="N83" s="513">
        <f t="shared" si="43"/>
        <v>0</v>
      </c>
      <c r="O83" s="513">
        <f t="shared" si="43"/>
        <v>0</v>
      </c>
      <c r="P83" s="513">
        <f t="shared" si="43"/>
        <v>0</v>
      </c>
      <c r="Q83" s="131">
        <f t="shared" si="40"/>
        <v>0</v>
      </c>
      <c r="R83" s="493"/>
      <c r="S83" s="51" t="s">
        <v>42</v>
      </c>
      <c r="T83" s="512" t="s">
        <v>484</v>
      </c>
      <c r="U83" s="513">
        <f>U84+U85</f>
        <v>0</v>
      </c>
      <c r="V83" s="513"/>
      <c r="W83" s="513"/>
      <c r="X83" s="513"/>
      <c r="Y83" s="513"/>
      <c r="Z83" s="513"/>
      <c r="AA83" s="513"/>
      <c r="AB83" s="513"/>
      <c r="AC83" s="513"/>
      <c r="AD83" s="513"/>
      <c r="AE83" s="513"/>
      <c r="AF83" s="1028"/>
      <c r="AG83" s="1014">
        <f>AG84+AG85</f>
        <v>0</v>
      </c>
      <c r="AH83" s="513">
        <f t="shared" ref="AH83:AR83" si="44">AH84+AH85</f>
        <v>0</v>
      </c>
      <c r="AI83" s="513">
        <f t="shared" si="44"/>
        <v>0</v>
      </c>
      <c r="AJ83" s="513">
        <f t="shared" si="44"/>
        <v>0</v>
      </c>
      <c r="AK83" s="513">
        <f t="shared" si="44"/>
        <v>0</v>
      </c>
      <c r="AL83" s="513">
        <f t="shared" si="44"/>
        <v>0</v>
      </c>
      <c r="AM83" s="513">
        <f t="shared" si="44"/>
        <v>0</v>
      </c>
      <c r="AN83" s="513">
        <f t="shared" si="44"/>
        <v>0</v>
      </c>
      <c r="AO83" s="513">
        <f t="shared" si="44"/>
        <v>0</v>
      </c>
      <c r="AP83" s="513">
        <f t="shared" si="44"/>
        <v>0</v>
      </c>
      <c r="AQ83" s="513">
        <f t="shared" si="44"/>
        <v>0</v>
      </c>
      <c r="AR83" s="513">
        <f t="shared" si="44"/>
        <v>0</v>
      </c>
      <c r="AS83" s="131">
        <f t="shared" si="2"/>
        <v>0</v>
      </c>
      <c r="AT83" s="784"/>
    </row>
    <row r="84" spans="1:46" x14ac:dyDescent="0.2">
      <c r="A84" s="784"/>
      <c r="B84" s="764" t="s">
        <v>675</v>
      </c>
      <c r="C84" s="512" t="s">
        <v>496</v>
      </c>
      <c r="D84" s="510" t="s">
        <v>485</v>
      </c>
      <c r="E84" s="514"/>
      <c r="F84" s="514"/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131">
        <f t="shared" si="40"/>
        <v>0</v>
      </c>
      <c r="R84" s="493"/>
      <c r="S84" s="764" t="s">
        <v>675</v>
      </c>
      <c r="T84" s="512" t="s">
        <v>496</v>
      </c>
      <c r="U84" s="514"/>
      <c r="V84" s="514"/>
      <c r="W84" s="514"/>
      <c r="X84" s="514"/>
      <c r="Y84" s="514"/>
      <c r="Z84" s="514"/>
      <c r="AA84" s="514"/>
      <c r="AB84" s="514"/>
      <c r="AC84" s="514"/>
      <c r="AD84" s="514"/>
      <c r="AE84" s="514"/>
      <c r="AF84" s="1030"/>
      <c r="AG84" s="1015">
        <f>+E84*U84</f>
        <v>0</v>
      </c>
      <c r="AH84" s="1015">
        <f t="shared" ref="AH84:AR85" si="45">+F84*V84</f>
        <v>0</v>
      </c>
      <c r="AI84" s="1015">
        <f t="shared" si="45"/>
        <v>0</v>
      </c>
      <c r="AJ84" s="1015">
        <f t="shared" si="45"/>
        <v>0</v>
      </c>
      <c r="AK84" s="1015">
        <f t="shared" si="45"/>
        <v>0</v>
      </c>
      <c r="AL84" s="1015">
        <f t="shared" si="45"/>
        <v>0</v>
      </c>
      <c r="AM84" s="1015">
        <f t="shared" si="45"/>
        <v>0</v>
      </c>
      <c r="AN84" s="1015">
        <f t="shared" si="45"/>
        <v>0</v>
      </c>
      <c r="AO84" s="1015">
        <f t="shared" si="45"/>
        <v>0</v>
      </c>
      <c r="AP84" s="1015">
        <f t="shared" si="45"/>
        <v>0</v>
      </c>
      <c r="AQ84" s="1015">
        <f t="shared" si="45"/>
        <v>0</v>
      </c>
      <c r="AR84" s="1015">
        <f t="shared" si="45"/>
        <v>0</v>
      </c>
      <c r="AS84" s="131">
        <f t="shared" si="2"/>
        <v>0</v>
      </c>
      <c r="AT84" s="784"/>
    </row>
    <row r="85" spans="1:46" x14ac:dyDescent="0.2">
      <c r="A85" s="784"/>
      <c r="B85" s="767" t="s">
        <v>676</v>
      </c>
      <c r="C85" s="527" t="s">
        <v>491</v>
      </c>
      <c r="D85" s="528" t="s">
        <v>485</v>
      </c>
      <c r="E85" s="506"/>
      <c r="F85" s="506"/>
      <c r="G85" s="506"/>
      <c r="H85" s="506"/>
      <c r="I85" s="506"/>
      <c r="J85" s="506"/>
      <c r="K85" s="506"/>
      <c r="L85" s="506"/>
      <c r="M85" s="506"/>
      <c r="N85" s="506"/>
      <c r="O85" s="506"/>
      <c r="P85" s="506"/>
      <c r="Q85" s="529">
        <f t="shared" si="40"/>
        <v>0</v>
      </c>
      <c r="R85" s="493"/>
      <c r="S85" s="767" t="s">
        <v>676</v>
      </c>
      <c r="T85" s="527" t="s">
        <v>491</v>
      </c>
      <c r="U85" s="506"/>
      <c r="V85" s="506"/>
      <c r="W85" s="506"/>
      <c r="X85" s="506"/>
      <c r="Y85" s="506"/>
      <c r="Z85" s="506"/>
      <c r="AA85" s="506"/>
      <c r="AB85" s="506"/>
      <c r="AC85" s="506"/>
      <c r="AD85" s="506"/>
      <c r="AE85" s="506"/>
      <c r="AF85" s="1034"/>
      <c r="AG85" s="1019">
        <f>+E85*U85</f>
        <v>0</v>
      </c>
      <c r="AH85" s="1019">
        <f t="shared" si="45"/>
        <v>0</v>
      </c>
      <c r="AI85" s="1019">
        <f t="shared" si="45"/>
        <v>0</v>
      </c>
      <c r="AJ85" s="1019">
        <f t="shared" si="45"/>
        <v>0</v>
      </c>
      <c r="AK85" s="1019">
        <f t="shared" si="45"/>
        <v>0</v>
      </c>
      <c r="AL85" s="1019">
        <f t="shared" si="45"/>
        <v>0</v>
      </c>
      <c r="AM85" s="1019">
        <f t="shared" si="45"/>
        <v>0</v>
      </c>
      <c r="AN85" s="1019">
        <f t="shared" si="45"/>
        <v>0</v>
      </c>
      <c r="AO85" s="1019">
        <f t="shared" si="45"/>
        <v>0</v>
      </c>
      <c r="AP85" s="1019">
        <f t="shared" si="45"/>
        <v>0</v>
      </c>
      <c r="AQ85" s="1019">
        <f t="shared" si="45"/>
        <v>0</v>
      </c>
      <c r="AR85" s="1019">
        <f t="shared" si="45"/>
        <v>0</v>
      </c>
      <c r="AS85" s="529">
        <f t="shared" si="2"/>
        <v>0</v>
      </c>
      <c r="AT85" s="784"/>
    </row>
    <row r="86" spans="1:46" x14ac:dyDescent="0.2">
      <c r="A86" s="784"/>
      <c r="B86" s="768"/>
      <c r="C86" s="527" t="s">
        <v>677</v>
      </c>
      <c r="D86" s="528"/>
      <c r="E86" s="531"/>
      <c r="F86" s="531"/>
      <c r="G86" s="531"/>
      <c r="H86" s="531"/>
      <c r="I86" s="531"/>
      <c r="J86" s="531"/>
      <c r="K86" s="531"/>
      <c r="L86" s="531"/>
      <c r="M86" s="531"/>
      <c r="N86" s="531"/>
      <c r="O86" s="531"/>
      <c r="P86" s="531"/>
      <c r="Q86" s="529"/>
      <c r="R86" s="493"/>
      <c r="S86" s="768"/>
      <c r="T86" s="527" t="s">
        <v>677</v>
      </c>
      <c r="U86" s="531"/>
      <c r="V86" s="531"/>
      <c r="W86" s="531"/>
      <c r="X86" s="531"/>
      <c r="Y86" s="531"/>
      <c r="Z86" s="531"/>
      <c r="AA86" s="531"/>
      <c r="AB86" s="531"/>
      <c r="AC86" s="531"/>
      <c r="AD86" s="531"/>
      <c r="AE86" s="531"/>
      <c r="AF86" s="1036"/>
      <c r="AG86" s="1019"/>
      <c r="AH86" s="531"/>
      <c r="AI86" s="531"/>
      <c r="AJ86" s="531"/>
      <c r="AK86" s="531"/>
      <c r="AL86" s="531"/>
      <c r="AM86" s="531"/>
      <c r="AN86" s="531"/>
      <c r="AO86" s="531"/>
      <c r="AP86" s="531"/>
      <c r="AQ86" s="531"/>
      <c r="AR86" s="531"/>
      <c r="AS86" s="529">
        <f t="shared" si="2"/>
        <v>0</v>
      </c>
      <c r="AT86" s="784"/>
    </row>
    <row r="87" spans="1:46" x14ac:dyDescent="0.2">
      <c r="A87" s="784"/>
      <c r="B87" s="48" t="s">
        <v>273</v>
      </c>
      <c r="C87" s="491" t="s">
        <v>501</v>
      </c>
      <c r="D87" s="515" t="s">
        <v>131</v>
      </c>
      <c r="E87" s="133">
        <f>E88+E105</f>
        <v>0</v>
      </c>
      <c r="F87" s="133">
        <f t="shared" ref="F87:P87" si="46">F88+F105</f>
        <v>0</v>
      </c>
      <c r="G87" s="133">
        <f t="shared" si="46"/>
        <v>0</v>
      </c>
      <c r="H87" s="133">
        <f t="shared" si="46"/>
        <v>0</v>
      </c>
      <c r="I87" s="133">
        <f t="shared" si="46"/>
        <v>0</v>
      </c>
      <c r="J87" s="133">
        <f t="shared" si="46"/>
        <v>0</v>
      </c>
      <c r="K87" s="133">
        <f t="shared" si="46"/>
        <v>0</v>
      </c>
      <c r="L87" s="133">
        <f t="shared" si="46"/>
        <v>0</v>
      </c>
      <c r="M87" s="133">
        <f t="shared" si="46"/>
        <v>0</v>
      </c>
      <c r="N87" s="133">
        <f t="shared" si="46"/>
        <v>0</v>
      </c>
      <c r="O87" s="133">
        <f t="shared" si="46"/>
        <v>0</v>
      </c>
      <c r="P87" s="133">
        <f t="shared" si="46"/>
        <v>0</v>
      </c>
      <c r="Q87" s="134">
        <f>SUM(E87:P87)</f>
        <v>0</v>
      </c>
      <c r="R87" s="493"/>
      <c r="S87" s="48" t="s">
        <v>273</v>
      </c>
      <c r="T87" s="491" t="s">
        <v>501</v>
      </c>
      <c r="U87" s="133">
        <f>U88+U105</f>
        <v>0</v>
      </c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031"/>
      <c r="AG87" s="1016">
        <f>AG88+AG105</f>
        <v>0</v>
      </c>
      <c r="AH87" s="133">
        <f t="shared" ref="AH87:AR87" si="47">AH88+AH105</f>
        <v>0</v>
      </c>
      <c r="AI87" s="133">
        <f t="shared" si="47"/>
        <v>0</v>
      </c>
      <c r="AJ87" s="133">
        <f t="shared" si="47"/>
        <v>0</v>
      </c>
      <c r="AK87" s="133">
        <f t="shared" si="47"/>
        <v>0</v>
      </c>
      <c r="AL87" s="133">
        <f t="shared" si="47"/>
        <v>0</v>
      </c>
      <c r="AM87" s="133">
        <f t="shared" si="47"/>
        <v>0</v>
      </c>
      <c r="AN87" s="133">
        <f t="shared" si="47"/>
        <v>0</v>
      </c>
      <c r="AO87" s="133">
        <f t="shared" si="47"/>
        <v>0</v>
      </c>
      <c r="AP87" s="133">
        <f t="shared" si="47"/>
        <v>0</v>
      </c>
      <c r="AQ87" s="133">
        <f t="shared" si="47"/>
        <v>0</v>
      </c>
      <c r="AR87" s="133">
        <f t="shared" si="47"/>
        <v>0</v>
      </c>
      <c r="AS87" s="134">
        <f t="shared" si="2"/>
        <v>0</v>
      </c>
      <c r="AT87" s="784"/>
    </row>
    <row r="88" spans="1:46" x14ac:dyDescent="0.2">
      <c r="A88" s="784"/>
      <c r="B88" s="762" t="s">
        <v>459</v>
      </c>
      <c r="C88" s="507" t="s">
        <v>678</v>
      </c>
      <c r="D88" s="508" t="s">
        <v>131</v>
      </c>
      <c r="E88" s="135">
        <f>E89+E95</f>
        <v>0</v>
      </c>
      <c r="F88" s="135">
        <f t="shared" ref="F88:P88" si="48">F89+F95</f>
        <v>0</v>
      </c>
      <c r="G88" s="135">
        <f t="shared" si="48"/>
        <v>0</v>
      </c>
      <c r="H88" s="135">
        <f t="shared" si="48"/>
        <v>0</v>
      </c>
      <c r="I88" s="135">
        <f t="shared" si="48"/>
        <v>0</v>
      </c>
      <c r="J88" s="135">
        <f t="shared" si="48"/>
        <v>0</v>
      </c>
      <c r="K88" s="135">
        <f t="shared" si="48"/>
        <v>0</v>
      </c>
      <c r="L88" s="135">
        <f t="shared" si="48"/>
        <v>0</v>
      </c>
      <c r="M88" s="135">
        <f t="shared" si="48"/>
        <v>0</v>
      </c>
      <c r="N88" s="135">
        <f t="shared" si="48"/>
        <v>0</v>
      </c>
      <c r="O88" s="135">
        <f t="shared" si="48"/>
        <v>0</v>
      </c>
      <c r="P88" s="135">
        <f t="shared" si="48"/>
        <v>0</v>
      </c>
      <c r="Q88" s="130">
        <f>SUM(E88:P88)</f>
        <v>0</v>
      </c>
      <c r="R88" s="493"/>
      <c r="S88" s="762" t="s">
        <v>459</v>
      </c>
      <c r="T88" s="507" t="s">
        <v>678</v>
      </c>
      <c r="U88" s="135">
        <f>U89+U95</f>
        <v>0</v>
      </c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026"/>
      <c r="AG88" s="1013">
        <f>AG89+AG95</f>
        <v>0</v>
      </c>
      <c r="AH88" s="135">
        <f t="shared" ref="AH88:AR88" si="49">AH89+AH95</f>
        <v>0</v>
      </c>
      <c r="AI88" s="135">
        <f t="shared" si="49"/>
        <v>0</v>
      </c>
      <c r="AJ88" s="135">
        <f t="shared" si="49"/>
        <v>0</v>
      </c>
      <c r="AK88" s="135">
        <f t="shared" si="49"/>
        <v>0</v>
      </c>
      <c r="AL88" s="135">
        <f t="shared" si="49"/>
        <v>0</v>
      </c>
      <c r="AM88" s="135">
        <f t="shared" si="49"/>
        <v>0</v>
      </c>
      <c r="AN88" s="135">
        <f t="shared" si="49"/>
        <v>0</v>
      </c>
      <c r="AO88" s="135">
        <f t="shared" si="49"/>
        <v>0</v>
      </c>
      <c r="AP88" s="135">
        <f t="shared" si="49"/>
        <v>0</v>
      </c>
      <c r="AQ88" s="135">
        <f t="shared" si="49"/>
        <v>0</v>
      </c>
      <c r="AR88" s="135">
        <f t="shared" si="49"/>
        <v>0</v>
      </c>
      <c r="AS88" s="130">
        <f t="shared" si="2"/>
        <v>0</v>
      </c>
      <c r="AT88" s="784"/>
    </row>
    <row r="89" spans="1:46" x14ac:dyDescent="0.2">
      <c r="A89" s="784"/>
      <c r="B89" s="51"/>
      <c r="C89" s="511" t="s">
        <v>502</v>
      </c>
      <c r="D89" s="526"/>
      <c r="E89" s="513">
        <f>+E91+E92</f>
        <v>0</v>
      </c>
      <c r="F89" s="513">
        <f t="shared" ref="F89:P89" si="50">+F91+F92</f>
        <v>0</v>
      </c>
      <c r="G89" s="513">
        <f t="shared" si="50"/>
        <v>0</v>
      </c>
      <c r="H89" s="513">
        <f t="shared" si="50"/>
        <v>0</v>
      </c>
      <c r="I89" s="513">
        <f t="shared" si="50"/>
        <v>0</v>
      </c>
      <c r="J89" s="513">
        <f t="shared" si="50"/>
        <v>0</v>
      </c>
      <c r="K89" s="513">
        <f t="shared" si="50"/>
        <v>0</v>
      </c>
      <c r="L89" s="513">
        <f t="shared" si="50"/>
        <v>0</v>
      </c>
      <c r="M89" s="513">
        <f t="shared" si="50"/>
        <v>0</v>
      </c>
      <c r="N89" s="513">
        <f t="shared" si="50"/>
        <v>0</v>
      </c>
      <c r="O89" s="513">
        <f t="shared" si="50"/>
        <v>0</v>
      </c>
      <c r="P89" s="513">
        <f t="shared" si="50"/>
        <v>0</v>
      </c>
      <c r="Q89" s="498">
        <f>SUM(E89:P89)</f>
        <v>0</v>
      </c>
      <c r="R89" s="493"/>
      <c r="S89" s="51"/>
      <c r="T89" s="511" t="s">
        <v>502</v>
      </c>
      <c r="U89" s="513">
        <f>+U91+U92</f>
        <v>0</v>
      </c>
      <c r="V89" s="513"/>
      <c r="W89" s="513"/>
      <c r="X89" s="513"/>
      <c r="Y89" s="513"/>
      <c r="Z89" s="513"/>
      <c r="AA89" s="513"/>
      <c r="AB89" s="513"/>
      <c r="AC89" s="513"/>
      <c r="AD89" s="513"/>
      <c r="AE89" s="513"/>
      <c r="AF89" s="1028"/>
      <c r="AG89" s="1014">
        <f>+AG91+AG92</f>
        <v>0</v>
      </c>
      <c r="AH89" s="513">
        <f t="shared" ref="AH89:AR89" si="51">+AH91+AH92</f>
        <v>0</v>
      </c>
      <c r="AI89" s="513">
        <f t="shared" si="51"/>
        <v>0</v>
      </c>
      <c r="AJ89" s="513">
        <f t="shared" si="51"/>
        <v>0</v>
      </c>
      <c r="AK89" s="513">
        <f t="shared" si="51"/>
        <v>0</v>
      </c>
      <c r="AL89" s="513">
        <f t="shared" si="51"/>
        <v>0</v>
      </c>
      <c r="AM89" s="513">
        <f t="shared" si="51"/>
        <v>0</v>
      </c>
      <c r="AN89" s="513">
        <f t="shared" si="51"/>
        <v>0</v>
      </c>
      <c r="AO89" s="513">
        <f t="shared" si="51"/>
        <v>0</v>
      </c>
      <c r="AP89" s="513">
        <f t="shared" si="51"/>
        <v>0</v>
      </c>
      <c r="AQ89" s="513">
        <f t="shared" si="51"/>
        <v>0</v>
      </c>
      <c r="AR89" s="513">
        <f t="shared" si="51"/>
        <v>0</v>
      </c>
      <c r="AS89" s="498">
        <f t="shared" si="2"/>
        <v>0</v>
      </c>
      <c r="AT89" s="784"/>
    </row>
    <row r="90" spans="1:46" x14ac:dyDescent="0.2">
      <c r="A90" s="784"/>
      <c r="B90" s="51" t="s">
        <v>679</v>
      </c>
      <c r="C90" s="509" t="s">
        <v>488</v>
      </c>
      <c r="D90" s="510"/>
      <c r="E90" s="513"/>
      <c r="F90" s="513"/>
      <c r="G90" s="513"/>
      <c r="H90" s="513"/>
      <c r="I90" s="513"/>
      <c r="J90" s="513"/>
      <c r="K90" s="513"/>
      <c r="L90" s="513"/>
      <c r="M90" s="513"/>
      <c r="N90" s="513"/>
      <c r="O90" s="513"/>
      <c r="P90" s="513"/>
      <c r="Q90" s="498"/>
      <c r="R90" s="493"/>
      <c r="S90" s="51" t="s">
        <v>679</v>
      </c>
      <c r="T90" s="509" t="s">
        <v>488</v>
      </c>
      <c r="U90" s="513"/>
      <c r="V90" s="513"/>
      <c r="W90" s="513"/>
      <c r="X90" s="513"/>
      <c r="Y90" s="513"/>
      <c r="Z90" s="513"/>
      <c r="AA90" s="513"/>
      <c r="AB90" s="513"/>
      <c r="AC90" s="513"/>
      <c r="AD90" s="513"/>
      <c r="AE90" s="513"/>
      <c r="AF90" s="1028"/>
      <c r="AG90" s="1014"/>
      <c r="AH90" s="513"/>
      <c r="AI90" s="513"/>
      <c r="AJ90" s="513"/>
      <c r="AK90" s="513"/>
      <c r="AL90" s="513"/>
      <c r="AM90" s="513"/>
      <c r="AN90" s="513"/>
      <c r="AO90" s="513"/>
      <c r="AP90" s="513"/>
      <c r="AQ90" s="513"/>
      <c r="AR90" s="513"/>
      <c r="AS90" s="498">
        <f t="shared" si="2"/>
        <v>0</v>
      </c>
      <c r="AT90" s="784"/>
    </row>
    <row r="91" spans="1:46" x14ac:dyDescent="0.2">
      <c r="A91" s="784"/>
      <c r="B91" s="51" t="s">
        <v>680</v>
      </c>
      <c r="C91" s="495" t="s">
        <v>648</v>
      </c>
      <c r="D91" s="510" t="s">
        <v>479</v>
      </c>
      <c r="E91" s="500"/>
      <c r="F91" s="500"/>
      <c r="G91" s="500"/>
      <c r="H91" s="500"/>
      <c r="I91" s="500"/>
      <c r="J91" s="500"/>
      <c r="K91" s="500"/>
      <c r="L91" s="500"/>
      <c r="M91" s="500"/>
      <c r="N91" s="500"/>
      <c r="O91" s="500"/>
      <c r="P91" s="500"/>
      <c r="Q91" s="131"/>
      <c r="R91" s="493"/>
      <c r="S91" s="51" t="s">
        <v>680</v>
      </c>
      <c r="T91" s="495" t="s">
        <v>648</v>
      </c>
      <c r="U91" s="500"/>
      <c r="V91" s="500"/>
      <c r="W91" s="500"/>
      <c r="X91" s="500"/>
      <c r="Y91" s="500"/>
      <c r="Z91" s="500"/>
      <c r="AA91" s="500"/>
      <c r="AB91" s="500"/>
      <c r="AC91" s="500"/>
      <c r="AD91" s="500"/>
      <c r="AE91" s="500"/>
      <c r="AF91" s="1027"/>
      <c r="AG91" s="1014">
        <f>+E91*U91</f>
        <v>0</v>
      </c>
      <c r="AH91" s="1014">
        <f t="shared" ref="AH91:AR91" si="52">+F91*V91</f>
        <v>0</v>
      </c>
      <c r="AI91" s="1014">
        <f t="shared" si="52"/>
        <v>0</v>
      </c>
      <c r="AJ91" s="1014">
        <f t="shared" si="52"/>
        <v>0</v>
      </c>
      <c r="AK91" s="1014">
        <f t="shared" si="52"/>
        <v>0</v>
      </c>
      <c r="AL91" s="1014">
        <f t="shared" si="52"/>
        <v>0</v>
      </c>
      <c r="AM91" s="1014">
        <f t="shared" si="52"/>
        <v>0</v>
      </c>
      <c r="AN91" s="1014">
        <f t="shared" si="52"/>
        <v>0</v>
      </c>
      <c r="AO91" s="1014">
        <f t="shared" si="52"/>
        <v>0</v>
      </c>
      <c r="AP91" s="1014">
        <f t="shared" si="52"/>
        <v>0</v>
      </c>
      <c r="AQ91" s="1014">
        <f t="shared" si="52"/>
        <v>0</v>
      </c>
      <c r="AR91" s="1014">
        <f t="shared" si="52"/>
        <v>0</v>
      </c>
      <c r="AS91" s="131">
        <f t="shared" si="2"/>
        <v>0</v>
      </c>
      <c r="AT91" s="784"/>
    </row>
    <row r="92" spans="1:46" x14ac:dyDescent="0.2">
      <c r="A92" s="784"/>
      <c r="B92" s="51" t="s">
        <v>681</v>
      </c>
      <c r="C92" s="509" t="s">
        <v>481</v>
      </c>
      <c r="D92" s="510" t="s">
        <v>131</v>
      </c>
      <c r="E92" s="513">
        <f>E93+E94</f>
        <v>0</v>
      </c>
      <c r="F92" s="513">
        <f t="shared" ref="F92:P92" si="53">F93+F94</f>
        <v>0</v>
      </c>
      <c r="G92" s="513">
        <f t="shared" si="53"/>
        <v>0</v>
      </c>
      <c r="H92" s="513">
        <f t="shared" si="53"/>
        <v>0</v>
      </c>
      <c r="I92" s="513">
        <f t="shared" si="53"/>
        <v>0</v>
      </c>
      <c r="J92" s="513">
        <f t="shared" si="53"/>
        <v>0</v>
      </c>
      <c r="K92" s="513">
        <f t="shared" si="53"/>
        <v>0</v>
      </c>
      <c r="L92" s="513">
        <f t="shared" si="53"/>
        <v>0</v>
      </c>
      <c r="M92" s="513">
        <f t="shared" si="53"/>
        <v>0</v>
      </c>
      <c r="N92" s="513">
        <f t="shared" si="53"/>
        <v>0</v>
      </c>
      <c r="O92" s="513">
        <f t="shared" si="53"/>
        <v>0</v>
      </c>
      <c r="P92" s="513">
        <f t="shared" si="53"/>
        <v>0</v>
      </c>
      <c r="Q92" s="131">
        <f>SUM(E92:P92)</f>
        <v>0</v>
      </c>
      <c r="R92" s="493"/>
      <c r="S92" s="51" t="s">
        <v>681</v>
      </c>
      <c r="T92" s="509" t="s">
        <v>481</v>
      </c>
      <c r="U92" s="513">
        <f>U93+U94</f>
        <v>0</v>
      </c>
      <c r="V92" s="513"/>
      <c r="W92" s="513"/>
      <c r="X92" s="513"/>
      <c r="Y92" s="513"/>
      <c r="Z92" s="513"/>
      <c r="AA92" s="513"/>
      <c r="AB92" s="513"/>
      <c r="AC92" s="513"/>
      <c r="AD92" s="513"/>
      <c r="AE92" s="513"/>
      <c r="AF92" s="1028"/>
      <c r="AG92" s="1014">
        <f>AG93+AG94</f>
        <v>0</v>
      </c>
      <c r="AH92" s="513">
        <f t="shared" ref="AH92:AR92" si="54">AH93+AH94</f>
        <v>0</v>
      </c>
      <c r="AI92" s="513">
        <f t="shared" si="54"/>
        <v>0</v>
      </c>
      <c r="AJ92" s="513">
        <f t="shared" si="54"/>
        <v>0</v>
      </c>
      <c r="AK92" s="513">
        <f t="shared" si="54"/>
        <v>0</v>
      </c>
      <c r="AL92" s="513">
        <f t="shared" si="54"/>
        <v>0</v>
      </c>
      <c r="AM92" s="513">
        <f t="shared" si="54"/>
        <v>0</v>
      </c>
      <c r="AN92" s="513">
        <f t="shared" si="54"/>
        <v>0</v>
      </c>
      <c r="AO92" s="513">
        <f t="shared" si="54"/>
        <v>0</v>
      </c>
      <c r="AP92" s="513">
        <f t="shared" si="54"/>
        <v>0</v>
      </c>
      <c r="AQ92" s="513">
        <f t="shared" si="54"/>
        <v>0</v>
      </c>
      <c r="AR92" s="513">
        <f t="shared" si="54"/>
        <v>0</v>
      </c>
      <c r="AS92" s="131">
        <f t="shared" si="2"/>
        <v>0</v>
      </c>
      <c r="AT92" s="784"/>
    </row>
    <row r="93" spans="1:46" x14ac:dyDescent="0.2">
      <c r="A93" s="784"/>
      <c r="B93" s="51" t="s">
        <v>682</v>
      </c>
      <c r="C93" s="512" t="s">
        <v>683</v>
      </c>
      <c r="D93" s="510" t="s">
        <v>131</v>
      </c>
      <c r="E93" s="500"/>
      <c r="F93" s="500"/>
      <c r="G93" s="500"/>
      <c r="H93" s="500"/>
      <c r="I93" s="500"/>
      <c r="J93" s="500"/>
      <c r="K93" s="500"/>
      <c r="L93" s="500"/>
      <c r="M93" s="500"/>
      <c r="N93" s="500"/>
      <c r="O93" s="500"/>
      <c r="P93" s="500"/>
      <c r="Q93" s="131">
        <f>SUM(E93:P93)</f>
        <v>0</v>
      </c>
      <c r="R93" s="493"/>
      <c r="S93" s="51" t="s">
        <v>682</v>
      </c>
      <c r="T93" s="512" t="s">
        <v>683</v>
      </c>
      <c r="U93" s="500"/>
      <c r="V93" s="500"/>
      <c r="W93" s="500"/>
      <c r="X93" s="500"/>
      <c r="Y93" s="500"/>
      <c r="Z93" s="500"/>
      <c r="AA93" s="500"/>
      <c r="AB93" s="500"/>
      <c r="AC93" s="500"/>
      <c r="AD93" s="500"/>
      <c r="AE93" s="500"/>
      <c r="AF93" s="1027"/>
      <c r="AG93" s="1014">
        <f>+E93*U93</f>
        <v>0</v>
      </c>
      <c r="AH93" s="1014">
        <f t="shared" ref="AH93:AR94" si="55">+F93*V93</f>
        <v>0</v>
      </c>
      <c r="AI93" s="1014">
        <f t="shared" si="55"/>
        <v>0</v>
      </c>
      <c r="AJ93" s="1014">
        <f t="shared" si="55"/>
        <v>0</v>
      </c>
      <c r="AK93" s="1014">
        <f t="shared" si="55"/>
        <v>0</v>
      </c>
      <c r="AL93" s="1014">
        <f t="shared" si="55"/>
        <v>0</v>
      </c>
      <c r="AM93" s="1014">
        <f t="shared" si="55"/>
        <v>0</v>
      </c>
      <c r="AN93" s="1014">
        <f t="shared" si="55"/>
        <v>0</v>
      </c>
      <c r="AO93" s="1014">
        <f t="shared" si="55"/>
        <v>0</v>
      </c>
      <c r="AP93" s="1014">
        <f t="shared" si="55"/>
        <v>0</v>
      </c>
      <c r="AQ93" s="1014">
        <f t="shared" si="55"/>
        <v>0</v>
      </c>
      <c r="AR93" s="1014">
        <f t="shared" si="55"/>
        <v>0</v>
      </c>
      <c r="AS93" s="131">
        <f t="shared" si="2"/>
        <v>0</v>
      </c>
      <c r="AT93" s="784"/>
    </row>
    <row r="94" spans="1:46" x14ac:dyDescent="0.2">
      <c r="A94" s="784"/>
      <c r="B94" s="25" t="s">
        <v>684</v>
      </c>
      <c r="C94" s="512" t="s">
        <v>685</v>
      </c>
      <c r="D94" s="510" t="s">
        <v>131</v>
      </c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131">
        <f>SUM(E94:P94)</f>
        <v>0</v>
      </c>
      <c r="R94" s="493"/>
      <c r="S94" s="25" t="s">
        <v>684</v>
      </c>
      <c r="T94" s="512" t="s">
        <v>685</v>
      </c>
      <c r="U94" s="500"/>
      <c r="V94" s="500"/>
      <c r="W94" s="500"/>
      <c r="X94" s="500"/>
      <c r="Y94" s="500"/>
      <c r="Z94" s="500"/>
      <c r="AA94" s="500"/>
      <c r="AB94" s="500"/>
      <c r="AC94" s="500"/>
      <c r="AD94" s="500"/>
      <c r="AE94" s="500"/>
      <c r="AF94" s="1027"/>
      <c r="AG94" s="1014">
        <f>+E94*U94</f>
        <v>0</v>
      </c>
      <c r="AH94" s="1014">
        <f t="shared" si="55"/>
        <v>0</v>
      </c>
      <c r="AI94" s="1014">
        <f t="shared" si="55"/>
        <v>0</v>
      </c>
      <c r="AJ94" s="1014">
        <f t="shared" si="55"/>
        <v>0</v>
      </c>
      <c r="AK94" s="1014">
        <f t="shared" si="55"/>
        <v>0</v>
      </c>
      <c r="AL94" s="1014">
        <f t="shared" si="55"/>
        <v>0</v>
      </c>
      <c r="AM94" s="1014">
        <f t="shared" si="55"/>
        <v>0</v>
      </c>
      <c r="AN94" s="1014">
        <f t="shared" si="55"/>
        <v>0</v>
      </c>
      <c r="AO94" s="1014">
        <f t="shared" si="55"/>
        <v>0</v>
      </c>
      <c r="AP94" s="1014">
        <f t="shared" si="55"/>
        <v>0</v>
      </c>
      <c r="AQ94" s="1014">
        <f t="shared" si="55"/>
        <v>0</v>
      </c>
      <c r="AR94" s="1014">
        <f t="shared" si="55"/>
        <v>0</v>
      </c>
      <c r="AS94" s="131">
        <f t="shared" si="2"/>
        <v>0</v>
      </c>
      <c r="AT94" s="784"/>
    </row>
    <row r="95" spans="1:46" x14ac:dyDescent="0.2">
      <c r="A95" s="784"/>
      <c r="B95" s="25"/>
      <c r="C95" s="511" t="s">
        <v>503</v>
      </c>
      <c r="D95" s="526"/>
      <c r="E95" s="513">
        <f>+E97+E98</f>
        <v>0</v>
      </c>
      <c r="F95" s="513">
        <f t="shared" ref="F95:P95" si="56">+F97+F98</f>
        <v>0</v>
      </c>
      <c r="G95" s="513">
        <f t="shared" si="56"/>
        <v>0</v>
      </c>
      <c r="H95" s="513">
        <f t="shared" si="56"/>
        <v>0</v>
      </c>
      <c r="I95" s="513">
        <f t="shared" si="56"/>
        <v>0</v>
      </c>
      <c r="J95" s="513">
        <f t="shared" si="56"/>
        <v>0</v>
      </c>
      <c r="K95" s="513">
        <f t="shared" si="56"/>
        <v>0</v>
      </c>
      <c r="L95" s="513">
        <f t="shared" si="56"/>
        <v>0</v>
      </c>
      <c r="M95" s="513">
        <f t="shared" si="56"/>
        <v>0</v>
      </c>
      <c r="N95" s="513">
        <f t="shared" si="56"/>
        <v>0</v>
      </c>
      <c r="O95" s="513">
        <f t="shared" si="56"/>
        <v>0</v>
      </c>
      <c r="P95" s="513">
        <f t="shared" si="56"/>
        <v>0</v>
      </c>
      <c r="Q95" s="498">
        <f>SUM(E95:P95)</f>
        <v>0</v>
      </c>
      <c r="R95" s="493"/>
      <c r="S95" s="25"/>
      <c r="T95" s="511" t="s">
        <v>503</v>
      </c>
      <c r="U95" s="513">
        <f>+U97+U98</f>
        <v>0</v>
      </c>
      <c r="V95" s="513"/>
      <c r="W95" s="513"/>
      <c r="X95" s="513"/>
      <c r="Y95" s="513"/>
      <c r="Z95" s="513"/>
      <c r="AA95" s="513"/>
      <c r="AB95" s="513"/>
      <c r="AC95" s="513"/>
      <c r="AD95" s="513"/>
      <c r="AE95" s="513"/>
      <c r="AF95" s="1028"/>
      <c r="AG95" s="1014">
        <f>+AG97+AG98</f>
        <v>0</v>
      </c>
      <c r="AH95" s="513">
        <f t="shared" ref="AH95:AR95" si="57">+AH97+AH98</f>
        <v>0</v>
      </c>
      <c r="AI95" s="513">
        <f t="shared" si="57"/>
        <v>0</v>
      </c>
      <c r="AJ95" s="513">
        <f t="shared" si="57"/>
        <v>0</v>
      </c>
      <c r="AK95" s="513">
        <f t="shared" si="57"/>
        <v>0</v>
      </c>
      <c r="AL95" s="513">
        <f t="shared" si="57"/>
        <v>0</v>
      </c>
      <c r="AM95" s="513">
        <f t="shared" si="57"/>
        <v>0</v>
      </c>
      <c r="AN95" s="513">
        <f t="shared" si="57"/>
        <v>0</v>
      </c>
      <c r="AO95" s="513">
        <f t="shared" si="57"/>
        <v>0</v>
      </c>
      <c r="AP95" s="513">
        <f t="shared" si="57"/>
        <v>0</v>
      </c>
      <c r="AQ95" s="513">
        <f t="shared" si="57"/>
        <v>0</v>
      </c>
      <c r="AR95" s="513">
        <f t="shared" si="57"/>
        <v>0</v>
      </c>
      <c r="AS95" s="498">
        <f t="shared" si="2"/>
        <v>0</v>
      </c>
      <c r="AT95" s="784"/>
    </row>
    <row r="96" spans="1:46" x14ac:dyDescent="0.2">
      <c r="A96" s="784"/>
      <c r="B96" s="25" t="s">
        <v>686</v>
      </c>
      <c r="C96" s="509" t="s">
        <v>488</v>
      </c>
      <c r="D96" s="510"/>
      <c r="E96" s="513"/>
      <c r="F96" s="513"/>
      <c r="G96" s="513"/>
      <c r="H96" s="513"/>
      <c r="I96" s="513"/>
      <c r="J96" s="513"/>
      <c r="K96" s="513"/>
      <c r="L96" s="513"/>
      <c r="M96" s="513"/>
      <c r="N96" s="513"/>
      <c r="O96" s="513"/>
      <c r="P96" s="513"/>
      <c r="Q96" s="498"/>
      <c r="R96" s="493"/>
      <c r="S96" s="25" t="s">
        <v>686</v>
      </c>
      <c r="T96" s="509" t="s">
        <v>488</v>
      </c>
      <c r="U96" s="513"/>
      <c r="V96" s="513"/>
      <c r="W96" s="513"/>
      <c r="X96" s="513"/>
      <c r="Y96" s="513"/>
      <c r="Z96" s="513"/>
      <c r="AA96" s="513"/>
      <c r="AB96" s="513"/>
      <c r="AC96" s="513"/>
      <c r="AD96" s="513"/>
      <c r="AE96" s="513"/>
      <c r="AF96" s="1028"/>
      <c r="AG96" s="1014"/>
      <c r="AH96" s="513"/>
      <c r="AI96" s="513"/>
      <c r="AJ96" s="513"/>
      <c r="AK96" s="513"/>
      <c r="AL96" s="513"/>
      <c r="AM96" s="513"/>
      <c r="AN96" s="513"/>
      <c r="AO96" s="513"/>
      <c r="AP96" s="513"/>
      <c r="AQ96" s="513"/>
      <c r="AR96" s="513"/>
      <c r="AS96" s="498">
        <f t="shared" si="2"/>
        <v>0</v>
      </c>
      <c r="AT96" s="784"/>
    </row>
    <row r="97" spans="1:46" x14ac:dyDescent="0.2">
      <c r="A97" s="784"/>
      <c r="B97" s="25" t="s">
        <v>687</v>
      </c>
      <c r="C97" s="495" t="s">
        <v>648</v>
      </c>
      <c r="D97" s="510" t="s">
        <v>479</v>
      </c>
      <c r="E97" s="500"/>
      <c r="F97" s="500"/>
      <c r="G97" s="500"/>
      <c r="H97" s="500"/>
      <c r="I97" s="500"/>
      <c r="J97" s="500"/>
      <c r="K97" s="500"/>
      <c r="L97" s="500"/>
      <c r="M97" s="500"/>
      <c r="N97" s="500"/>
      <c r="O97" s="500"/>
      <c r="P97" s="500"/>
      <c r="Q97" s="131"/>
      <c r="R97" s="493"/>
      <c r="S97" s="25" t="s">
        <v>687</v>
      </c>
      <c r="T97" s="495" t="s">
        <v>648</v>
      </c>
      <c r="U97" s="500"/>
      <c r="V97" s="500"/>
      <c r="W97" s="500"/>
      <c r="X97" s="500"/>
      <c r="Y97" s="500"/>
      <c r="Z97" s="500"/>
      <c r="AA97" s="500"/>
      <c r="AB97" s="500"/>
      <c r="AC97" s="500"/>
      <c r="AD97" s="500"/>
      <c r="AE97" s="500"/>
      <c r="AF97" s="1027"/>
      <c r="AG97" s="1014">
        <f>+E97*U97</f>
        <v>0</v>
      </c>
      <c r="AH97" s="1014">
        <f t="shared" ref="AH97:AR97" si="58">+F97*V97</f>
        <v>0</v>
      </c>
      <c r="AI97" s="1014">
        <f t="shared" si="58"/>
        <v>0</v>
      </c>
      <c r="AJ97" s="1014">
        <f t="shared" si="58"/>
        <v>0</v>
      </c>
      <c r="AK97" s="1014">
        <f t="shared" si="58"/>
        <v>0</v>
      </c>
      <c r="AL97" s="1014">
        <f t="shared" si="58"/>
        <v>0</v>
      </c>
      <c r="AM97" s="1014">
        <f t="shared" si="58"/>
        <v>0</v>
      </c>
      <c r="AN97" s="1014">
        <f t="shared" si="58"/>
        <v>0</v>
      </c>
      <c r="AO97" s="1014">
        <f t="shared" si="58"/>
        <v>0</v>
      </c>
      <c r="AP97" s="1014">
        <f t="shared" si="58"/>
        <v>0</v>
      </c>
      <c r="AQ97" s="1014">
        <f t="shared" si="58"/>
        <v>0</v>
      </c>
      <c r="AR97" s="1014">
        <f t="shared" si="58"/>
        <v>0</v>
      </c>
      <c r="AS97" s="131">
        <f t="shared" si="2"/>
        <v>0</v>
      </c>
      <c r="AT97" s="784"/>
    </row>
    <row r="98" spans="1:46" x14ac:dyDescent="0.2">
      <c r="A98" s="784"/>
      <c r="B98" s="25" t="s">
        <v>688</v>
      </c>
      <c r="C98" s="509" t="s">
        <v>481</v>
      </c>
      <c r="D98" s="510" t="s">
        <v>131</v>
      </c>
      <c r="E98" s="513">
        <f>E99+E102</f>
        <v>0</v>
      </c>
      <c r="F98" s="513">
        <f t="shared" ref="F98:P98" si="59">F99+F102</f>
        <v>0</v>
      </c>
      <c r="G98" s="513">
        <f t="shared" si="59"/>
        <v>0</v>
      </c>
      <c r="H98" s="513">
        <f t="shared" si="59"/>
        <v>0</v>
      </c>
      <c r="I98" s="513">
        <f t="shared" si="59"/>
        <v>0</v>
      </c>
      <c r="J98" s="513">
        <f t="shared" si="59"/>
        <v>0</v>
      </c>
      <c r="K98" s="513">
        <f t="shared" si="59"/>
        <v>0</v>
      </c>
      <c r="L98" s="513">
        <f t="shared" si="59"/>
        <v>0</v>
      </c>
      <c r="M98" s="513">
        <f t="shared" si="59"/>
        <v>0</v>
      </c>
      <c r="N98" s="513">
        <f t="shared" si="59"/>
        <v>0</v>
      </c>
      <c r="O98" s="513">
        <f t="shared" si="59"/>
        <v>0</v>
      </c>
      <c r="P98" s="513">
        <f t="shared" si="59"/>
        <v>0</v>
      </c>
      <c r="Q98" s="131">
        <f t="shared" ref="Q98:Q105" si="60">SUM(E98:P98)</f>
        <v>0</v>
      </c>
      <c r="R98" s="493"/>
      <c r="S98" s="25" t="s">
        <v>688</v>
      </c>
      <c r="T98" s="509" t="s">
        <v>481</v>
      </c>
      <c r="U98" s="513">
        <f>U99+U102</f>
        <v>0</v>
      </c>
      <c r="V98" s="513"/>
      <c r="W98" s="513"/>
      <c r="X98" s="513"/>
      <c r="Y98" s="513"/>
      <c r="Z98" s="513"/>
      <c r="AA98" s="513"/>
      <c r="AB98" s="513"/>
      <c r="AC98" s="513"/>
      <c r="AD98" s="513"/>
      <c r="AE98" s="513"/>
      <c r="AF98" s="1028"/>
      <c r="AG98" s="1014">
        <f>AG99+AG102</f>
        <v>0</v>
      </c>
      <c r="AH98" s="513">
        <f t="shared" ref="AH98:AR98" si="61">AH99+AH102</f>
        <v>0</v>
      </c>
      <c r="AI98" s="513">
        <f t="shared" si="61"/>
        <v>0</v>
      </c>
      <c r="AJ98" s="513">
        <f t="shared" si="61"/>
        <v>0</v>
      </c>
      <c r="AK98" s="513">
        <f t="shared" si="61"/>
        <v>0</v>
      </c>
      <c r="AL98" s="513">
        <f t="shared" si="61"/>
        <v>0</v>
      </c>
      <c r="AM98" s="513">
        <f t="shared" si="61"/>
        <v>0</v>
      </c>
      <c r="AN98" s="513">
        <f t="shared" si="61"/>
        <v>0</v>
      </c>
      <c r="AO98" s="513">
        <f t="shared" si="61"/>
        <v>0</v>
      </c>
      <c r="AP98" s="513">
        <f t="shared" si="61"/>
        <v>0</v>
      </c>
      <c r="AQ98" s="513">
        <f t="shared" si="61"/>
        <v>0</v>
      </c>
      <c r="AR98" s="513">
        <f t="shared" si="61"/>
        <v>0</v>
      </c>
      <c r="AS98" s="131">
        <f t="shared" si="2"/>
        <v>0</v>
      </c>
      <c r="AT98" s="784"/>
    </row>
    <row r="99" spans="1:46" x14ac:dyDescent="0.2">
      <c r="A99" s="784"/>
      <c r="B99" s="25" t="s">
        <v>689</v>
      </c>
      <c r="C99" s="512" t="s">
        <v>690</v>
      </c>
      <c r="D99" s="510" t="s">
        <v>131</v>
      </c>
      <c r="E99" s="513">
        <f t="shared" ref="E99:P99" si="62">E100+E101</f>
        <v>0</v>
      </c>
      <c r="F99" s="513">
        <f t="shared" si="62"/>
        <v>0</v>
      </c>
      <c r="G99" s="513">
        <f t="shared" si="62"/>
        <v>0</v>
      </c>
      <c r="H99" s="513">
        <f t="shared" si="62"/>
        <v>0</v>
      </c>
      <c r="I99" s="513">
        <f t="shared" si="62"/>
        <v>0</v>
      </c>
      <c r="J99" s="513">
        <f t="shared" si="62"/>
        <v>0</v>
      </c>
      <c r="K99" s="513">
        <f t="shared" si="62"/>
        <v>0</v>
      </c>
      <c r="L99" s="513">
        <f t="shared" si="62"/>
        <v>0</v>
      </c>
      <c r="M99" s="513">
        <f t="shared" si="62"/>
        <v>0</v>
      </c>
      <c r="N99" s="513">
        <f t="shared" si="62"/>
        <v>0</v>
      </c>
      <c r="O99" s="513">
        <f t="shared" si="62"/>
        <v>0</v>
      </c>
      <c r="P99" s="513">
        <f t="shared" si="62"/>
        <v>0</v>
      </c>
      <c r="Q99" s="131">
        <f t="shared" si="60"/>
        <v>0</v>
      </c>
      <c r="R99" s="493"/>
      <c r="S99" s="25" t="s">
        <v>689</v>
      </c>
      <c r="T99" s="512" t="s">
        <v>690</v>
      </c>
      <c r="U99" s="513">
        <f>U100+U101</f>
        <v>0</v>
      </c>
      <c r="V99" s="513"/>
      <c r="W99" s="513"/>
      <c r="X99" s="513"/>
      <c r="Y99" s="513"/>
      <c r="Z99" s="513"/>
      <c r="AA99" s="513"/>
      <c r="AB99" s="513"/>
      <c r="AC99" s="513"/>
      <c r="AD99" s="513"/>
      <c r="AE99" s="513"/>
      <c r="AF99" s="1028"/>
      <c r="AG99" s="1014">
        <f>AG100+AG101</f>
        <v>0</v>
      </c>
      <c r="AH99" s="513">
        <f t="shared" ref="AH99:AR99" si="63">AH100+AH101</f>
        <v>0</v>
      </c>
      <c r="AI99" s="513">
        <f t="shared" si="63"/>
        <v>0</v>
      </c>
      <c r="AJ99" s="513">
        <f t="shared" si="63"/>
        <v>0</v>
      </c>
      <c r="AK99" s="513">
        <f t="shared" si="63"/>
        <v>0</v>
      </c>
      <c r="AL99" s="513">
        <f t="shared" si="63"/>
        <v>0</v>
      </c>
      <c r="AM99" s="513">
        <f t="shared" si="63"/>
        <v>0</v>
      </c>
      <c r="AN99" s="513">
        <f t="shared" si="63"/>
        <v>0</v>
      </c>
      <c r="AO99" s="513">
        <f t="shared" si="63"/>
        <v>0</v>
      </c>
      <c r="AP99" s="513">
        <f t="shared" si="63"/>
        <v>0</v>
      </c>
      <c r="AQ99" s="513">
        <f t="shared" si="63"/>
        <v>0</v>
      </c>
      <c r="AR99" s="513">
        <f t="shared" si="63"/>
        <v>0</v>
      </c>
      <c r="AS99" s="131">
        <f t="shared" si="2"/>
        <v>0</v>
      </c>
      <c r="AT99" s="784"/>
    </row>
    <row r="100" spans="1:46" x14ac:dyDescent="0.2">
      <c r="A100" s="784"/>
      <c r="B100" s="25" t="s">
        <v>691</v>
      </c>
      <c r="C100" s="512" t="s">
        <v>692</v>
      </c>
      <c r="D100" s="510" t="s">
        <v>131</v>
      </c>
      <c r="E100" s="500"/>
      <c r="F100" s="500"/>
      <c r="G100" s="500"/>
      <c r="H100" s="500"/>
      <c r="I100" s="500"/>
      <c r="J100" s="500"/>
      <c r="K100" s="500"/>
      <c r="L100" s="500"/>
      <c r="M100" s="500"/>
      <c r="N100" s="500"/>
      <c r="O100" s="500"/>
      <c r="P100" s="500"/>
      <c r="Q100" s="131">
        <f t="shared" si="60"/>
        <v>0</v>
      </c>
      <c r="R100" s="493"/>
      <c r="S100" s="25" t="s">
        <v>691</v>
      </c>
      <c r="T100" s="512" t="s">
        <v>692</v>
      </c>
      <c r="U100" s="500"/>
      <c r="V100" s="500"/>
      <c r="W100" s="500"/>
      <c r="X100" s="500"/>
      <c r="Y100" s="500"/>
      <c r="Z100" s="500"/>
      <c r="AA100" s="500"/>
      <c r="AB100" s="500"/>
      <c r="AC100" s="500"/>
      <c r="AD100" s="500"/>
      <c r="AE100" s="500"/>
      <c r="AF100" s="1027"/>
      <c r="AG100" s="1014">
        <f>+E100*U100</f>
        <v>0</v>
      </c>
      <c r="AH100" s="1014">
        <f t="shared" ref="AH100:AR101" si="64">+F100*V100</f>
        <v>0</v>
      </c>
      <c r="AI100" s="1014">
        <f t="shared" si="64"/>
        <v>0</v>
      </c>
      <c r="AJ100" s="1014">
        <f t="shared" si="64"/>
        <v>0</v>
      </c>
      <c r="AK100" s="1014">
        <f t="shared" si="64"/>
        <v>0</v>
      </c>
      <c r="AL100" s="1014">
        <f t="shared" si="64"/>
        <v>0</v>
      </c>
      <c r="AM100" s="1014">
        <f t="shared" si="64"/>
        <v>0</v>
      </c>
      <c r="AN100" s="1014">
        <f t="shared" si="64"/>
        <v>0</v>
      </c>
      <c r="AO100" s="1014">
        <f t="shared" si="64"/>
        <v>0</v>
      </c>
      <c r="AP100" s="1014">
        <f t="shared" si="64"/>
        <v>0</v>
      </c>
      <c r="AQ100" s="1014">
        <f t="shared" si="64"/>
        <v>0</v>
      </c>
      <c r="AR100" s="1014">
        <f t="shared" si="64"/>
        <v>0</v>
      </c>
      <c r="AS100" s="131">
        <f t="shared" si="2"/>
        <v>0</v>
      </c>
      <c r="AT100" s="784"/>
    </row>
    <row r="101" spans="1:46" x14ac:dyDescent="0.2">
      <c r="A101" s="784"/>
      <c r="B101" s="25" t="s">
        <v>693</v>
      </c>
      <c r="C101" s="512" t="s">
        <v>694</v>
      </c>
      <c r="D101" s="510" t="s">
        <v>131</v>
      </c>
      <c r="E101" s="500"/>
      <c r="F101" s="500"/>
      <c r="G101" s="500"/>
      <c r="H101" s="500"/>
      <c r="I101" s="500"/>
      <c r="J101" s="500"/>
      <c r="K101" s="500"/>
      <c r="L101" s="500"/>
      <c r="M101" s="500"/>
      <c r="N101" s="500"/>
      <c r="O101" s="500"/>
      <c r="P101" s="500"/>
      <c r="Q101" s="131">
        <f t="shared" si="60"/>
        <v>0</v>
      </c>
      <c r="R101" s="493"/>
      <c r="S101" s="25" t="s">
        <v>693</v>
      </c>
      <c r="T101" s="512" t="s">
        <v>694</v>
      </c>
      <c r="U101" s="500"/>
      <c r="V101" s="500"/>
      <c r="W101" s="500"/>
      <c r="X101" s="500"/>
      <c r="Y101" s="500"/>
      <c r="Z101" s="500"/>
      <c r="AA101" s="500"/>
      <c r="AB101" s="500"/>
      <c r="AC101" s="500"/>
      <c r="AD101" s="500"/>
      <c r="AE101" s="500"/>
      <c r="AF101" s="1027"/>
      <c r="AG101" s="1014">
        <f>+E101*U101</f>
        <v>0</v>
      </c>
      <c r="AH101" s="1014">
        <f t="shared" si="64"/>
        <v>0</v>
      </c>
      <c r="AI101" s="1014">
        <f t="shared" si="64"/>
        <v>0</v>
      </c>
      <c r="AJ101" s="1014">
        <f t="shared" si="64"/>
        <v>0</v>
      </c>
      <c r="AK101" s="1014">
        <f t="shared" si="64"/>
        <v>0</v>
      </c>
      <c r="AL101" s="1014">
        <f t="shared" si="64"/>
        <v>0</v>
      </c>
      <c r="AM101" s="1014">
        <f t="shared" si="64"/>
        <v>0</v>
      </c>
      <c r="AN101" s="1014">
        <f t="shared" si="64"/>
        <v>0</v>
      </c>
      <c r="AO101" s="1014">
        <f t="shared" si="64"/>
        <v>0</v>
      </c>
      <c r="AP101" s="1014">
        <f t="shared" si="64"/>
        <v>0</v>
      </c>
      <c r="AQ101" s="1014">
        <f t="shared" si="64"/>
        <v>0</v>
      </c>
      <c r="AR101" s="1014">
        <f t="shared" si="64"/>
        <v>0</v>
      </c>
      <c r="AS101" s="131">
        <f t="shared" si="2"/>
        <v>0</v>
      </c>
      <c r="AT101" s="784"/>
    </row>
    <row r="102" spans="1:46" x14ac:dyDescent="0.2">
      <c r="A102" s="784"/>
      <c r="B102" s="25" t="s">
        <v>695</v>
      </c>
      <c r="C102" s="512" t="s">
        <v>696</v>
      </c>
      <c r="D102" s="510" t="s">
        <v>131</v>
      </c>
      <c r="E102" s="513">
        <f t="shared" ref="E102:P102" si="65">E103+E104</f>
        <v>0</v>
      </c>
      <c r="F102" s="513">
        <f t="shared" si="65"/>
        <v>0</v>
      </c>
      <c r="G102" s="513">
        <f t="shared" si="65"/>
        <v>0</v>
      </c>
      <c r="H102" s="513">
        <f t="shared" si="65"/>
        <v>0</v>
      </c>
      <c r="I102" s="513">
        <f t="shared" si="65"/>
        <v>0</v>
      </c>
      <c r="J102" s="513">
        <f t="shared" si="65"/>
        <v>0</v>
      </c>
      <c r="K102" s="513">
        <f t="shared" si="65"/>
        <v>0</v>
      </c>
      <c r="L102" s="513">
        <f t="shared" si="65"/>
        <v>0</v>
      </c>
      <c r="M102" s="513">
        <f t="shared" si="65"/>
        <v>0</v>
      </c>
      <c r="N102" s="513">
        <f t="shared" si="65"/>
        <v>0</v>
      </c>
      <c r="O102" s="513">
        <f t="shared" si="65"/>
        <v>0</v>
      </c>
      <c r="P102" s="513">
        <f t="shared" si="65"/>
        <v>0</v>
      </c>
      <c r="Q102" s="131">
        <f t="shared" si="60"/>
        <v>0</v>
      </c>
      <c r="R102" s="493"/>
      <c r="S102" s="25" t="s">
        <v>695</v>
      </c>
      <c r="T102" s="512" t="s">
        <v>696</v>
      </c>
      <c r="U102" s="513">
        <f>U103+U104</f>
        <v>0</v>
      </c>
      <c r="V102" s="513"/>
      <c r="W102" s="513"/>
      <c r="X102" s="513"/>
      <c r="Y102" s="513"/>
      <c r="Z102" s="513"/>
      <c r="AA102" s="513"/>
      <c r="AB102" s="513"/>
      <c r="AC102" s="513"/>
      <c r="AD102" s="513"/>
      <c r="AE102" s="513"/>
      <c r="AF102" s="1028"/>
      <c r="AG102" s="1014">
        <f>AG103+AG104</f>
        <v>0</v>
      </c>
      <c r="AH102" s="513">
        <f t="shared" ref="AH102:AR102" si="66">AH103+AH104</f>
        <v>0</v>
      </c>
      <c r="AI102" s="513">
        <f t="shared" si="66"/>
        <v>0</v>
      </c>
      <c r="AJ102" s="513">
        <f t="shared" si="66"/>
        <v>0</v>
      </c>
      <c r="AK102" s="513">
        <f t="shared" si="66"/>
        <v>0</v>
      </c>
      <c r="AL102" s="513">
        <f t="shared" si="66"/>
        <v>0</v>
      </c>
      <c r="AM102" s="513">
        <f t="shared" si="66"/>
        <v>0</v>
      </c>
      <c r="AN102" s="513">
        <f t="shared" si="66"/>
        <v>0</v>
      </c>
      <c r="AO102" s="513">
        <f t="shared" si="66"/>
        <v>0</v>
      </c>
      <c r="AP102" s="513">
        <f t="shared" si="66"/>
        <v>0</v>
      </c>
      <c r="AQ102" s="513">
        <f t="shared" si="66"/>
        <v>0</v>
      </c>
      <c r="AR102" s="513">
        <f t="shared" si="66"/>
        <v>0</v>
      </c>
      <c r="AS102" s="131">
        <f t="shared" si="2"/>
        <v>0</v>
      </c>
      <c r="AT102" s="784"/>
    </row>
    <row r="103" spans="1:46" x14ac:dyDescent="0.2">
      <c r="A103" s="784"/>
      <c r="B103" s="25" t="s">
        <v>697</v>
      </c>
      <c r="C103" s="512" t="s">
        <v>692</v>
      </c>
      <c r="D103" s="510" t="s">
        <v>131</v>
      </c>
      <c r="E103" s="500"/>
      <c r="F103" s="500"/>
      <c r="G103" s="500"/>
      <c r="H103" s="500"/>
      <c r="I103" s="500"/>
      <c r="J103" s="500"/>
      <c r="K103" s="500"/>
      <c r="L103" s="500"/>
      <c r="M103" s="500"/>
      <c r="N103" s="500"/>
      <c r="O103" s="500"/>
      <c r="P103" s="500"/>
      <c r="Q103" s="131">
        <f t="shared" si="60"/>
        <v>0</v>
      </c>
      <c r="R103" s="493"/>
      <c r="S103" s="25" t="s">
        <v>697</v>
      </c>
      <c r="T103" s="512" t="s">
        <v>692</v>
      </c>
      <c r="U103" s="500"/>
      <c r="V103" s="500"/>
      <c r="W103" s="500"/>
      <c r="X103" s="500"/>
      <c r="Y103" s="500"/>
      <c r="Z103" s="500"/>
      <c r="AA103" s="500"/>
      <c r="AB103" s="500"/>
      <c r="AC103" s="500"/>
      <c r="AD103" s="500"/>
      <c r="AE103" s="500"/>
      <c r="AF103" s="1027"/>
      <c r="AG103" s="1014">
        <f>+E103*U103</f>
        <v>0</v>
      </c>
      <c r="AH103" s="1014">
        <f t="shared" ref="AH103:AR104" si="67">+F103*V103</f>
        <v>0</v>
      </c>
      <c r="AI103" s="1014">
        <f t="shared" si="67"/>
        <v>0</v>
      </c>
      <c r="AJ103" s="1014">
        <f t="shared" si="67"/>
        <v>0</v>
      </c>
      <c r="AK103" s="1014">
        <f t="shared" si="67"/>
        <v>0</v>
      </c>
      <c r="AL103" s="1014">
        <f t="shared" si="67"/>
        <v>0</v>
      </c>
      <c r="AM103" s="1014">
        <f t="shared" si="67"/>
        <v>0</v>
      </c>
      <c r="AN103" s="1014">
        <f t="shared" si="67"/>
        <v>0</v>
      </c>
      <c r="AO103" s="1014">
        <f t="shared" si="67"/>
        <v>0</v>
      </c>
      <c r="AP103" s="1014">
        <f t="shared" si="67"/>
        <v>0</v>
      </c>
      <c r="AQ103" s="1014">
        <f t="shared" si="67"/>
        <v>0</v>
      </c>
      <c r="AR103" s="1014">
        <f t="shared" si="67"/>
        <v>0</v>
      </c>
      <c r="AS103" s="131">
        <f t="shared" si="2"/>
        <v>0</v>
      </c>
      <c r="AT103" s="784"/>
    </row>
    <row r="104" spans="1:46" x14ac:dyDescent="0.2">
      <c r="A104" s="784"/>
      <c r="B104" s="25" t="s">
        <v>698</v>
      </c>
      <c r="C104" s="512" t="s">
        <v>694</v>
      </c>
      <c r="D104" s="510" t="s">
        <v>131</v>
      </c>
      <c r="E104" s="500"/>
      <c r="F104" s="500"/>
      <c r="G104" s="500"/>
      <c r="H104" s="500"/>
      <c r="I104" s="500"/>
      <c r="J104" s="500"/>
      <c r="K104" s="500"/>
      <c r="L104" s="500"/>
      <c r="M104" s="500"/>
      <c r="N104" s="500"/>
      <c r="O104" s="500"/>
      <c r="P104" s="500"/>
      <c r="Q104" s="131">
        <f t="shared" si="60"/>
        <v>0</v>
      </c>
      <c r="R104" s="493"/>
      <c r="S104" s="25" t="s">
        <v>698</v>
      </c>
      <c r="T104" s="512" t="s">
        <v>694</v>
      </c>
      <c r="U104" s="500"/>
      <c r="V104" s="500"/>
      <c r="W104" s="500"/>
      <c r="X104" s="500"/>
      <c r="Y104" s="500"/>
      <c r="Z104" s="500"/>
      <c r="AA104" s="500"/>
      <c r="AB104" s="500"/>
      <c r="AC104" s="500"/>
      <c r="AD104" s="500"/>
      <c r="AE104" s="500"/>
      <c r="AF104" s="1027"/>
      <c r="AG104" s="1014">
        <f>+E104*U104</f>
        <v>0</v>
      </c>
      <c r="AH104" s="1014">
        <f t="shared" si="67"/>
        <v>0</v>
      </c>
      <c r="AI104" s="1014">
        <f t="shared" si="67"/>
        <v>0</v>
      </c>
      <c r="AJ104" s="1014">
        <f t="shared" si="67"/>
        <v>0</v>
      </c>
      <c r="AK104" s="1014">
        <f t="shared" si="67"/>
        <v>0</v>
      </c>
      <c r="AL104" s="1014">
        <f t="shared" si="67"/>
        <v>0</v>
      </c>
      <c r="AM104" s="1014">
        <f t="shared" si="67"/>
        <v>0</v>
      </c>
      <c r="AN104" s="1014">
        <f t="shared" si="67"/>
        <v>0</v>
      </c>
      <c r="AO104" s="1014">
        <f t="shared" si="67"/>
        <v>0</v>
      </c>
      <c r="AP104" s="1014">
        <f t="shared" si="67"/>
        <v>0</v>
      </c>
      <c r="AQ104" s="1014">
        <f t="shared" si="67"/>
        <v>0</v>
      </c>
      <c r="AR104" s="1014">
        <f t="shared" si="67"/>
        <v>0</v>
      </c>
      <c r="AS104" s="131">
        <f t="shared" ref="AS104:AS133" si="68">SUM(AG104:AR104)</f>
        <v>0</v>
      </c>
      <c r="AT104" s="784"/>
    </row>
    <row r="105" spans="1:46" x14ac:dyDescent="0.2">
      <c r="A105" s="784"/>
      <c r="B105" s="25" t="s">
        <v>460</v>
      </c>
      <c r="C105" s="509" t="s">
        <v>504</v>
      </c>
      <c r="D105" s="510" t="s">
        <v>131</v>
      </c>
      <c r="E105" s="513">
        <f>E106+E110+E116+E122</f>
        <v>0</v>
      </c>
      <c r="F105" s="513">
        <f t="shared" ref="F105:O105" si="69">F106+F110+F116+F122</f>
        <v>0</v>
      </c>
      <c r="G105" s="513">
        <f t="shared" si="69"/>
        <v>0</v>
      </c>
      <c r="H105" s="513">
        <f t="shared" si="69"/>
        <v>0</v>
      </c>
      <c r="I105" s="513">
        <f t="shared" si="69"/>
        <v>0</v>
      </c>
      <c r="J105" s="513">
        <f t="shared" si="69"/>
        <v>0</v>
      </c>
      <c r="K105" s="513">
        <f t="shared" si="69"/>
        <v>0</v>
      </c>
      <c r="L105" s="513">
        <f t="shared" si="69"/>
        <v>0</v>
      </c>
      <c r="M105" s="513">
        <f t="shared" si="69"/>
        <v>0</v>
      </c>
      <c r="N105" s="513">
        <f t="shared" si="69"/>
        <v>0</v>
      </c>
      <c r="O105" s="513">
        <f t="shared" si="69"/>
        <v>0</v>
      </c>
      <c r="P105" s="513">
        <f>P106+P110+P116+P122</f>
        <v>0</v>
      </c>
      <c r="Q105" s="131">
        <f t="shared" si="60"/>
        <v>0</v>
      </c>
      <c r="R105" s="493"/>
      <c r="S105" s="25" t="s">
        <v>460</v>
      </c>
      <c r="T105" s="509" t="s">
        <v>504</v>
      </c>
      <c r="U105" s="513">
        <f>U106+U110+U116+U122</f>
        <v>0</v>
      </c>
      <c r="V105" s="513"/>
      <c r="W105" s="513"/>
      <c r="X105" s="513"/>
      <c r="Y105" s="513"/>
      <c r="Z105" s="513"/>
      <c r="AA105" s="513"/>
      <c r="AB105" s="513"/>
      <c r="AC105" s="513"/>
      <c r="AD105" s="513"/>
      <c r="AE105" s="513"/>
      <c r="AF105" s="1028"/>
      <c r="AG105" s="1014">
        <f>AG106+AG110+AG116+AG122</f>
        <v>0</v>
      </c>
      <c r="AH105" s="513">
        <f t="shared" ref="AH105:AR105" si="70">AH106+AH110+AH116+AH122</f>
        <v>0</v>
      </c>
      <c r="AI105" s="513">
        <f t="shared" si="70"/>
        <v>0</v>
      </c>
      <c r="AJ105" s="513">
        <f t="shared" si="70"/>
        <v>0</v>
      </c>
      <c r="AK105" s="513">
        <f t="shared" si="70"/>
        <v>0</v>
      </c>
      <c r="AL105" s="513">
        <f t="shared" si="70"/>
        <v>0</v>
      </c>
      <c r="AM105" s="513">
        <f t="shared" si="70"/>
        <v>0</v>
      </c>
      <c r="AN105" s="513">
        <f t="shared" si="70"/>
        <v>0</v>
      </c>
      <c r="AO105" s="513">
        <f t="shared" si="70"/>
        <v>0</v>
      </c>
      <c r="AP105" s="513">
        <f t="shared" si="70"/>
        <v>0</v>
      </c>
      <c r="AQ105" s="513">
        <f t="shared" si="70"/>
        <v>0</v>
      </c>
      <c r="AR105" s="513">
        <f t="shared" si="70"/>
        <v>0</v>
      </c>
      <c r="AS105" s="131">
        <f t="shared" si="68"/>
        <v>0</v>
      </c>
      <c r="AT105" s="784"/>
    </row>
    <row r="106" spans="1:46" x14ac:dyDescent="0.2">
      <c r="A106" s="784"/>
      <c r="B106" s="25"/>
      <c r="C106" s="511" t="s">
        <v>502</v>
      </c>
      <c r="D106" s="510"/>
      <c r="E106" s="513">
        <f>+E108+E109</f>
        <v>0</v>
      </c>
      <c r="F106" s="513">
        <f t="shared" ref="F106:P106" si="71">+F108+F109</f>
        <v>0</v>
      </c>
      <c r="G106" s="513">
        <f t="shared" si="71"/>
        <v>0</v>
      </c>
      <c r="H106" s="513">
        <f t="shared" si="71"/>
        <v>0</v>
      </c>
      <c r="I106" s="513">
        <f t="shared" si="71"/>
        <v>0</v>
      </c>
      <c r="J106" s="513">
        <f t="shared" si="71"/>
        <v>0</v>
      </c>
      <c r="K106" s="513">
        <f t="shared" si="71"/>
        <v>0</v>
      </c>
      <c r="L106" s="513">
        <f t="shared" si="71"/>
        <v>0</v>
      </c>
      <c r="M106" s="513">
        <f t="shared" si="71"/>
        <v>0</v>
      </c>
      <c r="N106" s="513">
        <f t="shared" si="71"/>
        <v>0</v>
      </c>
      <c r="O106" s="513">
        <f t="shared" si="71"/>
        <v>0</v>
      </c>
      <c r="P106" s="513">
        <f t="shared" si="71"/>
        <v>0</v>
      </c>
      <c r="Q106" s="498">
        <f>SUM(E106:P106)</f>
        <v>0</v>
      </c>
      <c r="R106" s="493"/>
      <c r="S106" s="25"/>
      <c r="T106" s="511" t="s">
        <v>502</v>
      </c>
      <c r="U106" s="513">
        <f>+U108+U109</f>
        <v>0</v>
      </c>
      <c r="V106" s="513"/>
      <c r="W106" s="513"/>
      <c r="X106" s="513"/>
      <c r="Y106" s="513"/>
      <c r="Z106" s="513"/>
      <c r="AA106" s="513"/>
      <c r="AB106" s="513"/>
      <c r="AC106" s="513"/>
      <c r="AD106" s="513"/>
      <c r="AE106" s="513"/>
      <c r="AF106" s="1028"/>
      <c r="AG106" s="1014">
        <f>+AG108+AG109</f>
        <v>0</v>
      </c>
      <c r="AH106" s="513">
        <f t="shared" ref="AH106:AR106" si="72">+AH108+AH109</f>
        <v>0</v>
      </c>
      <c r="AI106" s="513">
        <f t="shared" si="72"/>
        <v>0</v>
      </c>
      <c r="AJ106" s="513">
        <f t="shared" si="72"/>
        <v>0</v>
      </c>
      <c r="AK106" s="513">
        <f t="shared" si="72"/>
        <v>0</v>
      </c>
      <c r="AL106" s="513">
        <f t="shared" si="72"/>
        <v>0</v>
      </c>
      <c r="AM106" s="513">
        <f t="shared" si="72"/>
        <v>0</v>
      </c>
      <c r="AN106" s="513">
        <f t="shared" si="72"/>
        <v>0</v>
      </c>
      <c r="AO106" s="513">
        <f t="shared" si="72"/>
        <v>0</v>
      </c>
      <c r="AP106" s="513">
        <f t="shared" si="72"/>
        <v>0</v>
      </c>
      <c r="AQ106" s="513">
        <f t="shared" si="72"/>
        <v>0</v>
      </c>
      <c r="AR106" s="513">
        <f t="shared" si="72"/>
        <v>0</v>
      </c>
      <c r="AS106" s="498">
        <f t="shared" si="68"/>
        <v>0</v>
      </c>
      <c r="AT106" s="784"/>
    </row>
    <row r="107" spans="1:46" x14ac:dyDescent="0.2">
      <c r="A107" s="784"/>
      <c r="B107" s="25" t="s">
        <v>499</v>
      </c>
      <c r="C107" s="509" t="s">
        <v>488</v>
      </c>
      <c r="D107" s="510"/>
      <c r="E107" s="513"/>
      <c r="F107" s="513"/>
      <c r="G107" s="513"/>
      <c r="H107" s="513"/>
      <c r="I107" s="513"/>
      <c r="J107" s="513"/>
      <c r="K107" s="513"/>
      <c r="L107" s="513"/>
      <c r="M107" s="513"/>
      <c r="N107" s="513"/>
      <c r="O107" s="513"/>
      <c r="P107" s="513"/>
      <c r="Q107" s="498"/>
      <c r="R107" s="493"/>
      <c r="S107" s="25" t="s">
        <v>499</v>
      </c>
      <c r="T107" s="509" t="s">
        <v>488</v>
      </c>
      <c r="U107" s="513"/>
      <c r="V107" s="513"/>
      <c r="W107" s="513"/>
      <c r="X107" s="513"/>
      <c r="Y107" s="513"/>
      <c r="Z107" s="513"/>
      <c r="AA107" s="513"/>
      <c r="AB107" s="513"/>
      <c r="AC107" s="513"/>
      <c r="AD107" s="513"/>
      <c r="AE107" s="513"/>
      <c r="AF107" s="1028"/>
      <c r="AG107" s="1014"/>
      <c r="AH107" s="513"/>
      <c r="AI107" s="513"/>
      <c r="AJ107" s="513"/>
      <c r="AK107" s="513"/>
      <c r="AL107" s="513"/>
      <c r="AM107" s="513"/>
      <c r="AN107" s="513"/>
      <c r="AO107" s="513"/>
      <c r="AP107" s="513"/>
      <c r="AQ107" s="513"/>
      <c r="AR107" s="513"/>
      <c r="AS107" s="498">
        <f t="shared" si="68"/>
        <v>0</v>
      </c>
      <c r="AT107" s="784"/>
    </row>
    <row r="108" spans="1:46" x14ac:dyDescent="0.2">
      <c r="A108" s="784"/>
      <c r="B108" s="25" t="s">
        <v>500</v>
      </c>
      <c r="C108" s="495" t="s">
        <v>648</v>
      </c>
      <c r="D108" s="510" t="s">
        <v>479</v>
      </c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500"/>
      <c r="P108" s="500"/>
      <c r="Q108" s="131"/>
      <c r="R108" s="493"/>
      <c r="S108" s="25" t="s">
        <v>500</v>
      </c>
      <c r="T108" s="495" t="s">
        <v>648</v>
      </c>
      <c r="U108" s="500"/>
      <c r="V108" s="500"/>
      <c r="W108" s="500"/>
      <c r="X108" s="500"/>
      <c r="Y108" s="500"/>
      <c r="Z108" s="500"/>
      <c r="AA108" s="500"/>
      <c r="AB108" s="500"/>
      <c r="AC108" s="500"/>
      <c r="AD108" s="500"/>
      <c r="AE108" s="500"/>
      <c r="AF108" s="1027"/>
      <c r="AG108" s="1014">
        <f>+E108*U108</f>
        <v>0</v>
      </c>
      <c r="AH108" s="1014">
        <f t="shared" ref="AH108:AR109" si="73">+F108*V108</f>
        <v>0</v>
      </c>
      <c r="AI108" s="1014">
        <f t="shared" si="73"/>
        <v>0</v>
      </c>
      <c r="AJ108" s="1014">
        <f t="shared" si="73"/>
        <v>0</v>
      </c>
      <c r="AK108" s="1014">
        <f t="shared" si="73"/>
        <v>0</v>
      </c>
      <c r="AL108" s="1014">
        <f t="shared" si="73"/>
        <v>0</v>
      </c>
      <c r="AM108" s="1014">
        <f t="shared" si="73"/>
        <v>0</v>
      </c>
      <c r="AN108" s="1014">
        <f t="shared" si="73"/>
        <v>0</v>
      </c>
      <c r="AO108" s="1014">
        <f t="shared" si="73"/>
        <v>0</v>
      </c>
      <c r="AP108" s="1014">
        <f t="shared" si="73"/>
        <v>0</v>
      </c>
      <c r="AQ108" s="1014">
        <f t="shared" si="73"/>
        <v>0</v>
      </c>
      <c r="AR108" s="1014">
        <f t="shared" si="73"/>
        <v>0</v>
      </c>
      <c r="AS108" s="131">
        <f t="shared" si="68"/>
        <v>0</v>
      </c>
      <c r="AT108" s="784"/>
    </row>
    <row r="109" spans="1:46" x14ac:dyDescent="0.2">
      <c r="A109" s="784"/>
      <c r="B109" s="25" t="s">
        <v>699</v>
      </c>
      <c r="C109" s="509" t="s">
        <v>481</v>
      </c>
      <c r="D109" s="510" t="s">
        <v>131</v>
      </c>
      <c r="E109" s="500"/>
      <c r="F109" s="500"/>
      <c r="G109" s="500"/>
      <c r="H109" s="500"/>
      <c r="I109" s="500"/>
      <c r="J109" s="500"/>
      <c r="K109" s="500"/>
      <c r="L109" s="500"/>
      <c r="M109" s="500"/>
      <c r="N109" s="500"/>
      <c r="O109" s="500"/>
      <c r="P109" s="500"/>
      <c r="Q109" s="131">
        <f>SUM(E109:P109)</f>
        <v>0</v>
      </c>
      <c r="R109" s="493"/>
      <c r="S109" s="25" t="s">
        <v>699</v>
      </c>
      <c r="T109" s="509" t="s">
        <v>481</v>
      </c>
      <c r="U109" s="500"/>
      <c r="V109" s="500"/>
      <c r="W109" s="500"/>
      <c r="X109" s="500"/>
      <c r="Y109" s="500"/>
      <c r="Z109" s="500"/>
      <c r="AA109" s="500"/>
      <c r="AB109" s="500"/>
      <c r="AC109" s="500"/>
      <c r="AD109" s="500"/>
      <c r="AE109" s="500"/>
      <c r="AF109" s="1027"/>
      <c r="AG109" s="1014">
        <f>+E109*U109</f>
        <v>0</v>
      </c>
      <c r="AH109" s="1014">
        <f t="shared" si="73"/>
        <v>0</v>
      </c>
      <c r="AI109" s="1014">
        <f t="shared" si="73"/>
        <v>0</v>
      </c>
      <c r="AJ109" s="1014">
        <f t="shared" si="73"/>
        <v>0</v>
      </c>
      <c r="AK109" s="1014">
        <f t="shared" si="73"/>
        <v>0</v>
      </c>
      <c r="AL109" s="1014">
        <f t="shared" si="73"/>
        <v>0</v>
      </c>
      <c r="AM109" s="1014">
        <f t="shared" si="73"/>
        <v>0</v>
      </c>
      <c r="AN109" s="1014">
        <f t="shared" si="73"/>
        <v>0</v>
      </c>
      <c r="AO109" s="1014">
        <f t="shared" si="73"/>
        <v>0</v>
      </c>
      <c r="AP109" s="1014">
        <f t="shared" si="73"/>
        <v>0</v>
      </c>
      <c r="AQ109" s="1014">
        <f t="shared" si="73"/>
        <v>0</v>
      </c>
      <c r="AR109" s="1014">
        <f t="shared" si="73"/>
        <v>0</v>
      </c>
      <c r="AS109" s="131">
        <f t="shared" si="68"/>
        <v>0</v>
      </c>
      <c r="AT109" s="784"/>
    </row>
    <row r="110" spans="1:46" x14ac:dyDescent="0.2">
      <c r="A110" s="784"/>
      <c r="B110" s="25"/>
      <c r="C110" s="511" t="s">
        <v>503</v>
      </c>
      <c r="D110" s="526"/>
      <c r="E110" s="513">
        <f>+E112+E113</f>
        <v>0</v>
      </c>
      <c r="F110" s="513">
        <f t="shared" ref="F110:P110" si="74">+F112+F113</f>
        <v>0</v>
      </c>
      <c r="G110" s="513">
        <f t="shared" si="74"/>
        <v>0</v>
      </c>
      <c r="H110" s="513">
        <f t="shared" si="74"/>
        <v>0</v>
      </c>
      <c r="I110" s="513">
        <f t="shared" si="74"/>
        <v>0</v>
      </c>
      <c r="J110" s="513">
        <f t="shared" si="74"/>
        <v>0</v>
      </c>
      <c r="K110" s="513">
        <f t="shared" si="74"/>
        <v>0</v>
      </c>
      <c r="L110" s="513">
        <f t="shared" si="74"/>
        <v>0</v>
      </c>
      <c r="M110" s="513">
        <f t="shared" si="74"/>
        <v>0</v>
      </c>
      <c r="N110" s="513">
        <f t="shared" si="74"/>
        <v>0</v>
      </c>
      <c r="O110" s="513">
        <f t="shared" si="74"/>
        <v>0</v>
      </c>
      <c r="P110" s="513">
        <f t="shared" si="74"/>
        <v>0</v>
      </c>
      <c r="Q110" s="131">
        <f>SUM(E110:P110)</f>
        <v>0</v>
      </c>
      <c r="R110" s="493"/>
      <c r="S110" s="25"/>
      <c r="T110" s="511" t="s">
        <v>503</v>
      </c>
      <c r="U110" s="513">
        <f>+U112+U113</f>
        <v>0</v>
      </c>
      <c r="V110" s="513"/>
      <c r="W110" s="513"/>
      <c r="X110" s="513"/>
      <c r="Y110" s="513"/>
      <c r="Z110" s="513"/>
      <c r="AA110" s="513"/>
      <c r="AB110" s="513"/>
      <c r="AC110" s="513"/>
      <c r="AD110" s="513"/>
      <c r="AE110" s="513"/>
      <c r="AF110" s="1028"/>
      <c r="AG110" s="1014">
        <f>+AG112+AG113</f>
        <v>0</v>
      </c>
      <c r="AH110" s="513">
        <f t="shared" ref="AH110:AR110" si="75">+AH112+AH113</f>
        <v>0</v>
      </c>
      <c r="AI110" s="513">
        <f t="shared" si="75"/>
        <v>0</v>
      </c>
      <c r="AJ110" s="513">
        <f t="shared" si="75"/>
        <v>0</v>
      </c>
      <c r="AK110" s="513">
        <f t="shared" si="75"/>
        <v>0</v>
      </c>
      <c r="AL110" s="513">
        <f t="shared" si="75"/>
        <v>0</v>
      </c>
      <c r="AM110" s="513">
        <f t="shared" si="75"/>
        <v>0</v>
      </c>
      <c r="AN110" s="513">
        <f t="shared" si="75"/>
        <v>0</v>
      </c>
      <c r="AO110" s="513">
        <f t="shared" si="75"/>
        <v>0</v>
      </c>
      <c r="AP110" s="513">
        <f t="shared" si="75"/>
        <v>0</v>
      </c>
      <c r="AQ110" s="513">
        <f t="shared" si="75"/>
        <v>0</v>
      </c>
      <c r="AR110" s="513">
        <f t="shared" si="75"/>
        <v>0</v>
      </c>
      <c r="AS110" s="131">
        <f t="shared" si="68"/>
        <v>0</v>
      </c>
      <c r="AT110" s="784"/>
    </row>
    <row r="111" spans="1:46" x14ac:dyDescent="0.2">
      <c r="A111" s="784"/>
      <c r="B111" s="25" t="s">
        <v>700</v>
      </c>
      <c r="C111" s="509" t="s">
        <v>488</v>
      </c>
      <c r="D111" s="510"/>
      <c r="E111" s="513"/>
      <c r="F111" s="513"/>
      <c r="G111" s="513"/>
      <c r="H111" s="513"/>
      <c r="I111" s="513"/>
      <c r="J111" s="513"/>
      <c r="K111" s="513"/>
      <c r="L111" s="513"/>
      <c r="M111" s="513"/>
      <c r="N111" s="513"/>
      <c r="O111" s="513"/>
      <c r="P111" s="513"/>
      <c r="Q111" s="498"/>
      <c r="R111" s="493"/>
      <c r="S111" s="25" t="s">
        <v>700</v>
      </c>
      <c r="T111" s="509" t="s">
        <v>488</v>
      </c>
      <c r="U111" s="513"/>
      <c r="V111" s="513"/>
      <c r="W111" s="513"/>
      <c r="X111" s="513"/>
      <c r="Y111" s="513"/>
      <c r="Z111" s="513"/>
      <c r="AA111" s="513"/>
      <c r="AB111" s="513"/>
      <c r="AC111" s="513"/>
      <c r="AD111" s="513"/>
      <c r="AE111" s="513"/>
      <c r="AF111" s="1028"/>
      <c r="AG111" s="1014"/>
      <c r="AH111" s="513"/>
      <c r="AI111" s="513"/>
      <c r="AJ111" s="513"/>
      <c r="AK111" s="513"/>
      <c r="AL111" s="513"/>
      <c r="AM111" s="513"/>
      <c r="AN111" s="513"/>
      <c r="AO111" s="513"/>
      <c r="AP111" s="513"/>
      <c r="AQ111" s="513"/>
      <c r="AR111" s="513"/>
      <c r="AS111" s="498">
        <f t="shared" si="68"/>
        <v>0</v>
      </c>
      <c r="AT111" s="784"/>
    </row>
    <row r="112" spans="1:46" x14ac:dyDescent="0.2">
      <c r="A112" s="784"/>
      <c r="B112" s="25" t="s">
        <v>701</v>
      </c>
      <c r="C112" s="495" t="s">
        <v>648</v>
      </c>
      <c r="D112" s="510" t="s">
        <v>479</v>
      </c>
      <c r="E112" s="500"/>
      <c r="F112" s="500"/>
      <c r="G112" s="500"/>
      <c r="H112" s="500"/>
      <c r="I112" s="500"/>
      <c r="J112" s="500"/>
      <c r="K112" s="500"/>
      <c r="L112" s="500"/>
      <c r="M112" s="500"/>
      <c r="N112" s="500"/>
      <c r="O112" s="500"/>
      <c r="P112" s="500"/>
      <c r="Q112" s="131"/>
      <c r="R112" s="493"/>
      <c r="S112" s="25" t="s">
        <v>701</v>
      </c>
      <c r="T112" s="495" t="s">
        <v>648</v>
      </c>
      <c r="U112" s="500"/>
      <c r="V112" s="500"/>
      <c r="W112" s="500"/>
      <c r="X112" s="500"/>
      <c r="Y112" s="500"/>
      <c r="Z112" s="500"/>
      <c r="AA112" s="500"/>
      <c r="AB112" s="500"/>
      <c r="AC112" s="500"/>
      <c r="AD112" s="500"/>
      <c r="AE112" s="500"/>
      <c r="AF112" s="1027"/>
      <c r="AG112" s="1014">
        <f>+E112*U112</f>
        <v>0</v>
      </c>
      <c r="AH112" s="1014">
        <f t="shared" ref="AH112:AR112" si="76">+F112*V112</f>
        <v>0</v>
      </c>
      <c r="AI112" s="1014">
        <f t="shared" si="76"/>
        <v>0</v>
      </c>
      <c r="AJ112" s="1014">
        <f t="shared" si="76"/>
        <v>0</v>
      </c>
      <c r="AK112" s="1014">
        <f t="shared" si="76"/>
        <v>0</v>
      </c>
      <c r="AL112" s="1014">
        <f t="shared" si="76"/>
        <v>0</v>
      </c>
      <c r="AM112" s="1014">
        <f t="shared" si="76"/>
        <v>0</v>
      </c>
      <c r="AN112" s="1014">
        <f t="shared" si="76"/>
        <v>0</v>
      </c>
      <c r="AO112" s="1014">
        <f t="shared" si="76"/>
        <v>0</v>
      </c>
      <c r="AP112" s="1014">
        <f t="shared" si="76"/>
        <v>0</v>
      </c>
      <c r="AQ112" s="1014">
        <f t="shared" si="76"/>
        <v>0</v>
      </c>
      <c r="AR112" s="1014">
        <f t="shared" si="76"/>
        <v>0</v>
      </c>
      <c r="AS112" s="131">
        <f t="shared" si="68"/>
        <v>0</v>
      </c>
      <c r="AT112" s="784"/>
    </row>
    <row r="113" spans="1:46" x14ac:dyDescent="0.2">
      <c r="A113" s="784"/>
      <c r="B113" s="25" t="s">
        <v>702</v>
      </c>
      <c r="C113" s="509" t="s">
        <v>481</v>
      </c>
      <c r="D113" s="510" t="s">
        <v>131</v>
      </c>
      <c r="E113" s="513">
        <f t="shared" ref="E113:P113" si="77">E114+E115</f>
        <v>0</v>
      </c>
      <c r="F113" s="513">
        <f t="shared" si="77"/>
        <v>0</v>
      </c>
      <c r="G113" s="513">
        <f t="shared" si="77"/>
        <v>0</v>
      </c>
      <c r="H113" s="513">
        <f t="shared" si="77"/>
        <v>0</v>
      </c>
      <c r="I113" s="513">
        <f t="shared" si="77"/>
        <v>0</v>
      </c>
      <c r="J113" s="513">
        <f t="shared" si="77"/>
        <v>0</v>
      </c>
      <c r="K113" s="513">
        <f t="shared" si="77"/>
        <v>0</v>
      </c>
      <c r="L113" s="513">
        <f t="shared" si="77"/>
        <v>0</v>
      </c>
      <c r="M113" s="513">
        <f t="shared" si="77"/>
        <v>0</v>
      </c>
      <c r="N113" s="513">
        <f t="shared" si="77"/>
        <v>0</v>
      </c>
      <c r="O113" s="513">
        <f t="shared" si="77"/>
        <v>0</v>
      </c>
      <c r="P113" s="513">
        <f t="shared" si="77"/>
        <v>0</v>
      </c>
      <c r="Q113" s="131">
        <f>SUM(E113:P113)</f>
        <v>0</v>
      </c>
      <c r="R113" s="493"/>
      <c r="S113" s="25" t="s">
        <v>702</v>
      </c>
      <c r="T113" s="509" t="s">
        <v>481</v>
      </c>
      <c r="U113" s="513">
        <f>U114+U115</f>
        <v>0</v>
      </c>
      <c r="V113" s="513"/>
      <c r="W113" s="513"/>
      <c r="X113" s="513"/>
      <c r="Y113" s="513"/>
      <c r="Z113" s="513"/>
      <c r="AA113" s="513"/>
      <c r="AB113" s="513"/>
      <c r="AC113" s="513"/>
      <c r="AD113" s="513"/>
      <c r="AE113" s="513"/>
      <c r="AF113" s="1028"/>
      <c r="AG113" s="1014">
        <f>AG114+AG115</f>
        <v>0</v>
      </c>
      <c r="AH113" s="513">
        <f t="shared" ref="AH113:AR113" si="78">AH114+AH115</f>
        <v>0</v>
      </c>
      <c r="AI113" s="513">
        <f t="shared" si="78"/>
        <v>0</v>
      </c>
      <c r="AJ113" s="513">
        <f t="shared" si="78"/>
        <v>0</v>
      </c>
      <c r="AK113" s="513">
        <f t="shared" si="78"/>
        <v>0</v>
      </c>
      <c r="AL113" s="513">
        <f t="shared" si="78"/>
        <v>0</v>
      </c>
      <c r="AM113" s="513">
        <f t="shared" si="78"/>
        <v>0</v>
      </c>
      <c r="AN113" s="513">
        <f t="shared" si="78"/>
        <v>0</v>
      </c>
      <c r="AO113" s="513">
        <f t="shared" si="78"/>
        <v>0</v>
      </c>
      <c r="AP113" s="513">
        <f t="shared" si="78"/>
        <v>0</v>
      </c>
      <c r="AQ113" s="513">
        <f t="shared" si="78"/>
        <v>0</v>
      </c>
      <c r="AR113" s="513">
        <f t="shared" si="78"/>
        <v>0</v>
      </c>
      <c r="AS113" s="131">
        <f t="shared" si="68"/>
        <v>0</v>
      </c>
      <c r="AT113" s="784"/>
    </row>
    <row r="114" spans="1:46" x14ac:dyDescent="0.2">
      <c r="A114" s="784"/>
      <c r="B114" s="25" t="s">
        <v>703</v>
      </c>
      <c r="C114" s="512" t="s">
        <v>690</v>
      </c>
      <c r="D114" s="510" t="s">
        <v>131</v>
      </c>
      <c r="E114" s="500"/>
      <c r="F114" s="500"/>
      <c r="G114" s="500"/>
      <c r="H114" s="500"/>
      <c r="I114" s="500"/>
      <c r="J114" s="500"/>
      <c r="K114" s="500"/>
      <c r="L114" s="500"/>
      <c r="M114" s="500"/>
      <c r="N114" s="500"/>
      <c r="O114" s="500"/>
      <c r="P114" s="500"/>
      <c r="Q114" s="131">
        <f>SUM(E114:P114)</f>
        <v>0</v>
      </c>
      <c r="R114" s="493"/>
      <c r="S114" s="25" t="s">
        <v>703</v>
      </c>
      <c r="T114" s="512" t="s">
        <v>690</v>
      </c>
      <c r="U114" s="500"/>
      <c r="V114" s="500"/>
      <c r="W114" s="500"/>
      <c r="X114" s="500"/>
      <c r="Y114" s="500"/>
      <c r="Z114" s="500"/>
      <c r="AA114" s="500"/>
      <c r="AB114" s="500"/>
      <c r="AC114" s="500"/>
      <c r="AD114" s="500"/>
      <c r="AE114" s="500"/>
      <c r="AF114" s="1027"/>
      <c r="AG114" s="1014">
        <f>+E114*U114</f>
        <v>0</v>
      </c>
      <c r="AH114" s="1014">
        <f t="shared" ref="AH114:AR115" si="79">+F114*V114</f>
        <v>0</v>
      </c>
      <c r="AI114" s="1014">
        <f t="shared" si="79"/>
        <v>0</v>
      </c>
      <c r="AJ114" s="1014">
        <f t="shared" si="79"/>
        <v>0</v>
      </c>
      <c r="AK114" s="1014">
        <f t="shared" si="79"/>
        <v>0</v>
      </c>
      <c r="AL114" s="1014">
        <f t="shared" si="79"/>
        <v>0</v>
      </c>
      <c r="AM114" s="1014">
        <f t="shared" si="79"/>
        <v>0</v>
      </c>
      <c r="AN114" s="1014">
        <f t="shared" si="79"/>
        <v>0</v>
      </c>
      <c r="AO114" s="1014">
        <f t="shared" si="79"/>
        <v>0</v>
      </c>
      <c r="AP114" s="1014">
        <f t="shared" si="79"/>
        <v>0</v>
      </c>
      <c r="AQ114" s="1014">
        <f t="shared" si="79"/>
        <v>0</v>
      </c>
      <c r="AR114" s="1014">
        <f t="shared" si="79"/>
        <v>0</v>
      </c>
      <c r="AS114" s="131">
        <f t="shared" si="68"/>
        <v>0</v>
      </c>
      <c r="AT114" s="784"/>
    </row>
    <row r="115" spans="1:46" x14ac:dyDescent="0.2">
      <c r="A115" s="784"/>
      <c r="B115" s="25" t="s">
        <v>704</v>
      </c>
      <c r="C115" s="512" t="s">
        <v>696</v>
      </c>
      <c r="D115" s="510" t="s">
        <v>131</v>
      </c>
      <c r="E115" s="500"/>
      <c r="F115" s="500"/>
      <c r="G115" s="500"/>
      <c r="H115" s="500"/>
      <c r="I115" s="500"/>
      <c r="J115" s="500"/>
      <c r="K115" s="500"/>
      <c r="L115" s="500"/>
      <c r="M115" s="500"/>
      <c r="N115" s="500"/>
      <c r="O115" s="500"/>
      <c r="P115" s="500"/>
      <c r="Q115" s="131">
        <f>SUM(E115:P115)</f>
        <v>0</v>
      </c>
      <c r="R115" s="493"/>
      <c r="S115" s="25" t="s">
        <v>704</v>
      </c>
      <c r="T115" s="512" t="s">
        <v>696</v>
      </c>
      <c r="U115" s="500"/>
      <c r="V115" s="500"/>
      <c r="W115" s="500"/>
      <c r="X115" s="500"/>
      <c r="Y115" s="500"/>
      <c r="Z115" s="500"/>
      <c r="AA115" s="500"/>
      <c r="AB115" s="500"/>
      <c r="AC115" s="500"/>
      <c r="AD115" s="500"/>
      <c r="AE115" s="500"/>
      <c r="AF115" s="1027"/>
      <c r="AG115" s="1014">
        <f>+E115*U115</f>
        <v>0</v>
      </c>
      <c r="AH115" s="1014">
        <f t="shared" si="79"/>
        <v>0</v>
      </c>
      <c r="AI115" s="1014">
        <f t="shared" si="79"/>
        <v>0</v>
      </c>
      <c r="AJ115" s="1014">
        <f t="shared" si="79"/>
        <v>0</v>
      </c>
      <c r="AK115" s="1014">
        <f t="shared" si="79"/>
        <v>0</v>
      </c>
      <c r="AL115" s="1014">
        <f t="shared" si="79"/>
        <v>0</v>
      </c>
      <c r="AM115" s="1014">
        <f t="shared" si="79"/>
        <v>0</v>
      </c>
      <c r="AN115" s="1014">
        <f t="shared" si="79"/>
        <v>0</v>
      </c>
      <c r="AO115" s="1014">
        <f t="shared" si="79"/>
        <v>0</v>
      </c>
      <c r="AP115" s="1014">
        <f t="shared" si="79"/>
        <v>0</v>
      </c>
      <c r="AQ115" s="1014">
        <f t="shared" si="79"/>
        <v>0</v>
      </c>
      <c r="AR115" s="1014">
        <f t="shared" si="79"/>
        <v>0</v>
      </c>
      <c r="AS115" s="131">
        <f t="shared" si="68"/>
        <v>0</v>
      </c>
      <c r="AT115" s="784"/>
    </row>
    <row r="116" spans="1:46" x14ac:dyDescent="0.2">
      <c r="A116" s="784"/>
      <c r="B116" s="25"/>
      <c r="C116" s="511" t="s">
        <v>705</v>
      </c>
      <c r="D116" s="510"/>
      <c r="E116" s="513">
        <f>+E118+E119</f>
        <v>0</v>
      </c>
      <c r="F116" s="513">
        <f t="shared" ref="F116:P116" si="80">+F118+F119</f>
        <v>0</v>
      </c>
      <c r="G116" s="513">
        <f t="shared" si="80"/>
        <v>0</v>
      </c>
      <c r="H116" s="513">
        <f t="shared" si="80"/>
        <v>0</v>
      </c>
      <c r="I116" s="513">
        <f t="shared" si="80"/>
        <v>0</v>
      </c>
      <c r="J116" s="513">
        <f t="shared" si="80"/>
        <v>0</v>
      </c>
      <c r="K116" s="513">
        <f t="shared" si="80"/>
        <v>0</v>
      </c>
      <c r="L116" s="513">
        <f t="shared" si="80"/>
        <v>0</v>
      </c>
      <c r="M116" s="513">
        <f t="shared" si="80"/>
        <v>0</v>
      </c>
      <c r="N116" s="513">
        <f t="shared" si="80"/>
        <v>0</v>
      </c>
      <c r="O116" s="513">
        <f t="shared" si="80"/>
        <v>0</v>
      </c>
      <c r="P116" s="513">
        <f t="shared" si="80"/>
        <v>0</v>
      </c>
      <c r="Q116" s="131">
        <f>SUM(E116:P116)</f>
        <v>0</v>
      </c>
      <c r="R116" s="493"/>
      <c r="S116" s="25"/>
      <c r="T116" s="511" t="s">
        <v>705</v>
      </c>
      <c r="U116" s="513">
        <f>+U118+U119</f>
        <v>0</v>
      </c>
      <c r="V116" s="513"/>
      <c r="W116" s="513"/>
      <c r="X116" s="513"/>
      <c r="Y116" s="513"/>
      <c r="Z116" s="513"/>
      <c r="AA116" s="513"/>
      <c r="AB116" s="513"/>
      <c r="AC116" s="513"/>
      <c r="AD116" s="513"/>
      <c r="AE116" s="513"/>
      <c r="AF116" s="1028"/>
      <c r="AG116" s="1014">
        <f>+AG118+AG119</f>
        <v>0</v>
      </c>
      <c r="AH116" s="513">
        <f t="shared" ref="AH116:AR116" si="81">+AH118+AH119</f>
        <v>0</v>
      </c>
      <c r="AI116" s="513">
        <f t="shared" si="81"/>
        <v>0</v>
      </c>
      <c r="AJ116" s="513">
        <f t="shared" si="81"/>
        <v>0</v>
      </c>
      <c r="AK116" s="513">
        <f t="shared" si="81"/>
        <v>0</v>
      </c>
      <c r="AL116" s="513">
        <f t="shared" si="81"/>
        <v>0</v>
      </c>
      <c r="AM116" s="513">
        <f t="shared" si="81"/>
        <v>0</v>
      </c>
      <c r="AN116" s="513">
        <f t="shared" si="81"/>
        <v>0</v>
      </c>
      <c r="AO116" s="513">
        <f t="shared" si="81"/>
        <v>0</v>
      </c>
      <c r="AP116" s="513">
        <f t="shared" si="81"/>
        <v>0</v>
      </c>
      <c r="AQ116" s="513">
        <f t="shared" si="81"/>
        <v>0</v>
      </c>
      <c r="AR116" s="513">
        <f t="shared" si="81"/>
        <v>0</v>
      </c>
      <c r="AS116" s="131">
        <f t="shared" si="68"/>
        <v>0</v>
      </c>
      <c r="AT116" s="784"/>
    </row>
    <row r="117" spans="1:46" x14ac:dyDescent="0.2">
      <c r="A117" s="784"/>
      <c r="B117" s="25" t="s">
        <v>706</v>
      </c>
      <c r="C117" s="509" t="s">
        <v>488</v>
      </c>
      <c r="D117" s="510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498"/>
      <c r="R117" s="493"/>
      <c r="S117" s="25" t="s">
        <v>706</v>
      </c>
      <c r="T117" s="509" t="s">
        <v>488</v>
      </c>
      <c r="U117" s="513"/>
      <c r="V117" s="513"/>
      <c r="W117" s="513"/>
      <c r="X117" s="513"/>
      <c r="Y117" s="513"/>
      <c r="Z117" s="513"/>
      <c r="AA117" s="513"/>
      <c r="AB117" s="513"/>
      <c r="AC117" s="513"/>
      <c r="AD117" s="513"/>
      <c r="AE117" s="513"/>
      <c r="AF117" s="1028"/>
      <c r="AG117" s="1014"/>
      <c r="AH117" s="513"/>
      <c r="AI117" s="513"/>
      <c r="AJ117" s="513"/>
      <c r="AK117" s="513"/>
      <c r="AL117" s="513"/>
      <c r="AM117" s="513"/>
      <c r="AN117" s="513"/>
      <c r="AO117" s="513"/>
      <c r="AP117" s="513"/>
      <c r="AQ117" s="513"/>
      <c r="AR117" s="513"/>
      <c r="AS117" s="498">
        <f t="shared" si="68"/>
        <v>0</v>
      </c>
      <c r="AT117" s="784"/>
    </row>
    <row r="118" spans="1:46" x14ac:dyDescent="0.2">
      <c r="A118" s="784"/>
      <c r="B118" s="25" t="s">
        <v>707</v>
      </c>
      <c r="C118" s="495" t="s">
        <v>648</v>
      </c>
      <c r="D118" s="510" t="s">
        <v>479</v>
      </c>
      <c r="E118" s="500"/>
      <c r="F118" s="500"/>
      <c r="G118" s="500"/>
      <c r="H118" s="500"/>
      <c r="I118" s="500"/>
      <c r="J118" s="500"/>
      <c r="K118" s="500"/>
      <c r="L118" s="500"/>
      <c r="M118" s="500"/>
      <c r="N118" s="500"/>
      <c r="O118" s="500"/>
      <c r="P118" s="500"/>
      <c r="Q118" s="131">
        <f>SUM(E118:P118)</f>
        <v>0</v>
      </c>
      <c r="R118" s="493"/>
      <c r="S118" s="25" t="s">
        <v>707</v>
      </c>
      <c r="T118" s="495" t="s">
        <v>648</v>
      </c>
      <c r="U118" s="500"/>
      <c r="V118" s="500"/>
      <c r="W118" s="500"/>
      <c r="X118" s="500"/>
      <c r="Y118" s="500"/>
      <c r="Z118" s="500"/>
      <c r="AA118" s="500"/>
      <c r="AB118" s="500"/>
      <c r="AC118" s="500"/>
      <c r="AD118" s="500"/>
      <c r="AE118" s="500"/>
      <c r="AF118" s="1027"/>
      <c r="AG118" s="1014">
        <f>+E118*U118</f>
        <v>0</v>
      </c>
      <c r="AH118" s="1014">
        <f t="shared" ref="AH118:AR118" si="82">+F118*V118</f>
        <v>0</v>
      </c>
      <c r="AI118" s="1014">
        <f t="shared" si="82"/>
        <v>0</v>
      </c>
      <c r="AJ118" s="1014">
        <f t="shared" si="82"/>
        <v>0</v>
      </c>
      <c r="AK118" s="1014">
        <f t="shared" si="82"/>
        <v>0</v>
      </c>
      <c r="AL118" s="1014">
        <f t="shared" si="82"/>
        <v>0</v>
      </c>
      <c r="AM118" s="1014">
        <f t="shared" si="82"/>
        <v>0</v>
      </c>
      <c r="AN118" s="1014">
        <f t="shared" si="82"/>
        <v>0</v>
      </c>
      <c r="AO118" s="1014">
        <f t="shared" si="82"/>
        <v>0</v>
      </c>
      <c r="AP118" s="1014">
        <f t="shared" si="82"/>
        <v>0</v>
      </c>
      <c r="AQ118" s="1014">
        <f t="shared" si="82"/>
        <v>0</v>
      </c>
      <c r="AR118" s="1014">
        <f t="shared" si="82"/>
        <v>0</v>
      </c>
      <c r="AS118" s="131">
        <f t="shared" si="68"/>
        <v>0</v>
      </c>
      <c r="AT118" s="784"/>
    </row>
    <row r="119" spans="1:46" x14ac:dyDescent="0.2">
      <c r="A119" s="784"/>
      <c r="B119" s="25" t="s">
        <v>708</v>
      </c>
      <c r="C119" s="526" t="s">
        <v>481</v>
      </c>
      <c r="D119" s="510" t="s">
        <v>131</v>
      </c>
      <c r="E119" s="513">
        <f t="shared" ref="E119:P119" si="83">E120+E121</f>
        <v>0</v>
      </c>
      <c r="F119" s="513">
        <f t="shared" si="83"/>
        <v>0</v>
      </c>
      <c r="G119" s="513">
        <f t="shared" si="83"/>
        <v>0</v>
      </c>
      <c r="H119" s="513">
        <f t="shared" si="83"/>
        <v>0</v>
      </c>
      <c r="I119" s="513">
        <f t="shared" si="83"/>
        <v>0</v>
      </c>
      <c r="J119" s="513">
        <f t="shared" si="83"/>
        <v>0</v>
      </c>
      <c r="K119" s="513">
        <f t="shared" si="83"/>
        <v>0</v>
      </c>
      <c r="L119" s="513">
        <f t="shared" si="83"/>
        <v>0</v>
      </c>
      <c r="M119" s="513">
        <f t="shared" si="83"/>
        <v>0</v>
      </c>
      <c r="N119" s="513">
        <f t="shared" si="83"/>
        <v>0</v>
      </c>
      <c r="O119" s="513">
        <f t="shared" si="83"/>
        <v>0</v>
      </c>
      <c r="P119" s="513">
        <f t="shared" si="83"/>
        <v>0</v>
      </c>
      <c r="Q119" s="131">
        <f>SUM(E119:P119)</f>
        <v>0</v>
      </c>
      <c r="R119" s="493"/>
      <c r="S119" s="25" t="s">
        <v>708</v>
      </c>
      <c r="T119" s="526" t="s">
        <v>481</v>
      </c>
      <c r="U119" s="513">
        <f>U120+U121</f>
        <v>0</v>
      </c>
      <c r="V119" s="513"/>
      <c r="W119" s="513"/>
      <c r="X119" s="513"/>
      <c r="Y119" s="513"/>
      <c r="Z119" s="513"/>
      <c r="AA119" s="513"/>
      <c r="AB119" s="513"/>
      <c r="AC119" s="513"/>
      <c r="AD119" s="513"/>
      <c r="AE119" s="513"/>
      <c r="AF119" s="1028"/>
      <c r="AG119" s="1014">
        <f>AG120+AG121</f>
        <v>0</v>
      </c>
      <c r="AH119" s="513">
        <f t="shared" ref="AH119:AR119" si="84">AH120+AH121</f>
        <v>0</v>
      </c>
      <c r="AI119" s="513">
        <f t="shared" si="84"/>
        <v>0</v>
      </c>
      <c r="AJ119" s="513">
        <f t="shared" si="84"/>
        <v>0</v>
      </c>
      <c r="AK119" s="513">
        <f t="shared" si="84"/>
        <v>0</v>
      </c>
      <c r="AL119" s="513">
        <f t="shared" si="84"/>
        <v>0</v>
      </c>
      <c r="AM119" s="513">
        <f t="shared" si="84"/>
        <v>0</v>
      </c>
      <c r="AN119" s="513">
        <f t="shared" si="84"/>
        <v>0</v>
      </c>
      <c r="AO119" s="513">
        <f t="shared" si="84"/>
        <v>0</v>
      </c>
      <c r="AP119" s="513">
        <f t="shared" si="84"/>
        <v>0</v>
      </c>
      <c r="AQ119" s="513">
        <f t="shared" si="84"/>
        <v>0</v>
      </c>
      <c r="AR119" s="513">
        <f t="shared" si="84"/>
        <v>0</v>
      </c>
      <c r="AS119" s="131">
        <f t="shared" si="68"/>
        <v>0</v>
      </c>
      <c r="AT119" s="784"/>
    </row>
    <row r="120" spans="1:46" x14ac:dyDescent="0.2">
      <c r="A120" s="784"/>
      <c r="B120" s="25" t="s">
        <v>709</v>
      </c>
      <c r="C120" s="534" t="s">
        <v>690</v>
      </c>
      <c r="D120" s="510" t="s">
        <v>131</v>
      </c>
      <c r="E120" s="500"/>
      <c r="F120" s="500"/>
      <c r="G120" s="500"/>
      <c r="H120" s="500"/>
      <c r="I120" s="500"/>
      <c r="J120" s="500"/>
      <c r="K120" s="500"/>
      <c r="L120" s="500"/>
      <c r="M120" s="500"/>
      <c r="N120" s="500"/>
      <c r="O120" s="500"/>
      <c r="P120" s="500"/>
      <c r="Q120" s="131">
        <f>SUM(E120:P120)</f>
        <v>0</v>
      </c>
      <c r="R120" s="493"/>
      <c r="S120" s="25" t="s">
        <v>709</v>
      </c>
      <c r="T120" s="534" t="s">
        <v>690</v>
      </c>
      <c r="U120" s="500"/>
      <c r="V120" s="500"/>
      <c r="W120" s="500"/>
      <c r="X120" s="500"/>
      <c r="Y120" s="500"/>
      <c r="Z120" s="500"/>
      <c r="AA120" s="500"/>
      <c r="AB120" s="500"/>
      <c r="AC120" s="500"/>
      <c r="AD120" s="500"/>
      <c r="AE120" s="500"/>
      <c r="AF120" s="1027"/>
      <c r="AG120" s="1014">
        <f>+E120*U120</f>
        <v>0</v>
      </c>
      <c r="AH120" s="1014">
        <f t="shared" ref="AH120:AR121" si="85">+F120*V120</f>
        <v>0</v>
      </c>
      <c r="AI120" s="1014">
        <f t="shared" si="85"/>
        <v>0</v>
      </c>
      <c r="AJ120" s="1014">
        <f t="shared" si="85"/>
        <v>0</v>
      </c>
      <c r="AK120" s="1014">
        <f t="shared" si="85"/>
        <v>0</v>
      </c>
      <c r="AL120" s="1014">
        <f t="shared" si="85"/>
        <v>0</v>
      </c>
      <c r="AM120" s="1014">
        <f t="shared" si="85"/>
        <v>0</v>
      </c>
      <c r="AN120" s="1014">
        <f t="shared" si="85"/>
        <v>0</v>
      </c>
      <c r="AO120" s="1014">
        <f t="shared" si="85"/>
        <v>0</v>
      </c>
      <c r="AP120" s="1014">
        <f t="shared" si="85"/>
        <v>0</v>
      </c>
      <c r="AQ120" s="1014">
        <f t="shared" si="85"/>
        <v>0</v>
      </c>
      <c r="AR120" s="1014">
        <f t="shared" si="85"/>
        <v>0</v>
      </c>
      <c r="AS120" s="131">
        <f t="shared" si="68"/>
        <v>0</v>
      </c>
      <c r="AT120" s="784"/>
    </row>
    <row r="121" spans="1:46" x14ac:dyDescent="0.2">
      <c r="A121" s="784"/>
      <c r="B121" s="25" t="s">
        <v>710</v>
      </c>
      <c r="C121" s="534" t="s">
        <v>696</v>
      </c>
      <c r="D121" s="510" t="s">
        <v>131</v>
      </c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131">
        <f>SUM(E121:P121)</f>
        <v>0</v>
      </c>
      <c r="R121" s="493"/>
      <c r="S121" s="25" t="s">
        <v>710</v>
      </c>
      <c r="T121" s="534" t="s">
        <v>696</v>
      </c>
      <c r="U121" s="500"/>
      <c r="V121" s="500"/>
      <c r="W121" s="500"/>
      <c r="X121" s="500"/>
      <c r="Y121" s="500"/>
      <c r="Z121" s="500"/>
      <c r="AA121" s="500"/>
      <c r="AB121" s="500"/>
      <c r="AC121" s="500"/>
      <c r="AD121" s="500"/>
      <c r="AE121" s="500"/>
      <c r="AF121" s="1027"/>
      <c r="AG121" s="1014">
        <f>+E121*U121</f>
        <v>0</v>
      </c>
      <c r="AH121" s="1014">
        <f t="shared" si="85"/>
        <v>0</v>
      </c>
      <c r="AI121" s="1014">
        <f t="shared" si="85"/>
        <v>0</v>
      </c>
      <c r="AJ121" s="1014">
        <f t="shared" si="85"/>
        <v>0</v>
      </c>
      <c r="AK121" s="1014">
        <f t="shared" si="85"/>
        <v>0</v>
      </c>
      <c r="AL121" s="1014">
        <f t="shared" si="85"/>
        <v>0</v>
      </c>
      <c r="AM121" s="1014">
        <f t="shared" si="85"/>
        <v>0</v>
      </c>
      <c r="AN121" s="1014">
        <f t="shared" si="85"/>
        <v>0</v>
      </c>
      <c r="AO121" s="1014">
        <f t="shared" si="85"/>
        <v>0</v>
      </c>
      <c r="AP121" s="1014">
        <f t="shared" si="85"/>
        <v>0</v>
      </c>
      <c r="AQ121" s="1014">
        <f t="shared" si="85"/>
        <v>0</v>
      </c>
      <c r="AR121" s="1014">
        <f t="shared" si="85"/>
        <v>0</v>
      </c>
      <c r="AS121" s="131">
        <f t="shared" si="68"/>
        <v>0</v>
      </c>
      <c r="AT121" s="784"/>
    </row>
    <row r="122" spans="1:46" x14ac:dyDescent="0.2">
      <c r="A122" s="784"/>
      <c r="B122" s="324"/>
      <c r="C122" s="772" t="s">
        <v>505</v>
      </c>
      <c r="D122" s="508"/>
      <c r="E122" s="135">
        <f>+E124+E125</f>
        <v>0</v>
      </c>
      <c r="F122" s="135">
        <f t="shared" ref="F122:P122" si="86">+F124+F125</f>
        <v>0</v>
      </c>
      <c r="G122" s="135">
        <f t="shared" si="86"/>
        <v>0</v>
      </c>
      <c r="H122" s="135">
        <f t="shared" si="86"/>
        <v>0</v>
      </c>
      <c r="I122" s="135">
        <f t="shared" si="86"/>
        <v>0</v>
      </c>
      <c r="J122" s="135">
        <f t="shared" si="86"/>
        <v>0</v>
      </c>
      <c r="K122" s="135">
        <f t="shared" si="86"/>
        <v>0</v>
      </c>
      <c r="L122" s="135">
        <f t="shared" si="86"/>
        <v>0</v>
      </c>
      <c r="M122" s="135">
        <f t="shared" si="86"/>
        <v>0</v>
      </c>
      <c r="N122" s="135">
        <f t="shared" si="86"/>
        <v>0</v>
      </c>
      <c r="O122" s="135">
        <f t="shared" si="86"/>
        <v>0</v>
      </c>
      <c r="P122" s="135">
        <f t="shared" si="86"/>
        <v>0</v>
      </c>
      <c r="Q122" s="130">
        <f>SUM(E122:P122)</f>
        <v>0</v>
      </c>
      <c r="R122" s="493"/>
      <c r="S122" s="324"/>
      <c r="T122" s="772" t="s">
        <v>505</v>
      </c>
      <c r="U122" s="135">
        <f>+U124+U125</f>
        <v>0</v>
      </c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026"/>
      <c r="AG122" s="1013">
        <f>+AG124+AG125</f>
        <v>0</v>
      </c>
      <c r="AH122" s="135">
        <f t="shared" ref="AH122:AR122" si="87">+AH124+AH125</f>
        <v>0</v>
      </c>
      <c r="AI122" s="135">
        <f t="shared" si="87"/>
        <v>0</v>
      </c>
      <c r="AJ122" s="135">
        <f t="shared" si="87"/>
        <v>0</v>
      </c>
      <c r="AK122" s="135">
        <f t="shared" si="87"/>
        <v>0</v>
      </c>
      <c r="AL122" s="135">
        <f t="shared" si="87"/>
        <v>0</v>
      </c>
      <c r="AM122" s="135">
        <f t="shared" si="87"/>
        <v>0</v>
      </c>
      <c r="AN122" s="135">
        <f t="shared" si="87"/>
        <v>0</v>
      </c>
      <c r="AO122" s="135">
        <f t="shared" si="87"/>
        <v>0</v>
      </c>
      <c r="AP122" s="135">
        <f t="shared" si="87"/>
        <v>0</v>
      </c>
      <c r="AQ122" s="135">
        <f t="shared" si="87"/>
        <v>0</v>
      </c>
      <c r="AR122" s="135">
        <f t="shared" si="87"/>
        <v>0</v>
      </c>
      <c r="AS122" s="130">
        <f t="shared" si="68"/>
        <v>0</v>
      </c>
      <c r="AT122" s="784"/>
    </row>
    <row r="123" spans="1:46" x14ac:dyDescent="0.2">
      <c r="A123" s="784"/>
      <c r="B123" s="25" t="s">
        <v>711</v>
      </c>
      <c r="C123" s="509" t="s">
        <v>488</v>
      </c>
      <c r="D123" s="510"/>
      <c r="E123" s="513"/>
      <c r="F123" s="513"/>
      <c r="G123" s="513"/>
      <c r="H123" s="513"/>
      <c r="I123" s="513"/>
      <c r="J123" s="513"/>
      <c r="K123" s="513"/>
      <c r="L123" s="513"/>
      <c r="M123" s="513"/>
      <c r="N123" s="513"/>
      <c r="O123" s="513"/>
      <c r="P123" s="513"/>
      <c r="Q123" s="498"/>
      <c r="R123" s="493"/>
      <c r="S123" s="25" t="s">
        <v>711</v>
      </c>
      <c r="T123" s="509" t="s">
        <v>488</v>
      </c>
      <c r="U123" s="513"/>
      <c r="V123" s="513"/>
      <c r="W123" s="513"/>
      <c r="X123" s="513"/>
      <c r="Y123" s="513"/>
      <c r="Z123" s="513"/>
      <c r="AA123" s="513"/>
      <c r="AB123" s="513"/>
      <c r="AC123" s="513"/>
      <c r="AD123" s="513"/>
      <c r="AE123" s="513"/>
      <c r="AF123" s="1028"/>
      <c r="AG123" s="1014"/>
      <c r="AH123" s="513"/>
      <c r="AI123" s="513"/>
      <c r="AJ123" s="513"/>
      <c r="AK123" s="513"/>
      <c r="AL123" s="513"/>
      <c r="AM123" s="513"/>
      <c r="AN123" s="513"/>
      <c r="AO123" s="513"/>
      <c r="AP123" s="513"/>
      <c r="AQ123" s="513"/>
      <c r="AR123" s="513"/>
      <c r="AS123" s="498">
        <f t="shared" si="68"/>
        <v>0</v>
      </c>
      <c r="AT123" s="784"/>
    </row>
    <row r="124" spans="1:46" x14ac:dyDescent="0.2">
      <c r="A124" s="784"/>
      <c r="B124" s="25" t="s">
        <v>712</v>
      </c>
      <c r="C124" s="495" t="s">
        <v>648</v>
      </c>
      <c r="D124" s="510" t="s">
        <v>479</v>
      </c>
      <c r="E124" s="500"/>
      <c r="F124" s="500"/>
      <c r="G124" s="500"/>
      <c r="H124" s="500"/>
      <c r="I124" s="500"/>
      <c r="J124" s="500"/>
      <c r="K124" s="500"/>
      <c r="L124" s="500"/>
      <c r="M124" s="500"/>
      <c r="N124" s="500"/>
      <c r="O124" s="500"/>
      <c r="P124" s="500"/>
      <c r="Q124" s="131">
        <f>SUM(E124:P124)</f>
        <v>0</v>
      </c>
      <c r="R124" s="493"/>
      <c r="S124" s="25" t="s">
        <v>712</v>
      </c>
      <c r="T124" s="495" t="s">
        <v>648</v>
      </c>
      <c r="U124" s="500"/>
      <c r="V124" s="500"/>
      <c r="W124" s="500"/>
      <c r="X124" s="500"/>
      <c r="Y124" s="500"/>
      <c r="Z124" s="500"/>
      <c r="AA124" s="500"/>
      <c r="AB124" s="500"/>
      <c r="AC124" s="500"/>
      <c r="AD124" s="500"/>
      <c r="AE124" s="500"/>
      <c r="AF124" s="1027"/>
      <c r="AG124" s="1014">
        <f>+E124*U124</f>
        <v>0</v>
      </c>
      <c r="AH124" s="1014">
        <f t="shared" ref="AH124:AR125" si="88">+F124*V124</f>
        <v>0</v>
      </c>
      <c r="AI124" s="1014">
        <f t="shared" si="88"/>
        <v>0</v>
      </c>
      <c r="AJ124" s="1014">
        <f t="shared" si="88"/>
        <v>0</v>
      </c>
      <c r="AK124" s="1014">
        <f t="shared" si="88"/>
        <v>0</v>
      </c>
      <c r="AL124" s="1014">
        <f t="shared" si="88"/>
        <v>0</v>
      </c>
      <c r="AM124" s="1014">
        <f t="shared" si="88"/>
        <v>0</v>
      </c>
      <c r="AN124" s="1014">
        <f t="shared" si="88"/>
        <v>0</v>
      </c>
      <c r="AO124" s="1014">
        <f t="shared" si="88"/>
        <v>0</v>
      </c>
      <c r="AP124" s="1014">
        <f t="shared" si="88"/>
        <v>0</v>
      </c>
      <c r="AQ124" s="1014">
        <f t="shared" si="88"/>
        <v>0</v>
      </c>
      <c r="AR124" s="1014">
        <f t="shared" si="88"/>
        <v>0</v>
      </c>
      <c r="AS124" s="131">
        <f t="shared" si="68"/>
        <v>0</v>
      </c>
      <c r="AT124" s="784"/>
    </row>
    <row r="125" spans="1:46" x14ac:dyDescent="0.2">
      <c r="A125" s="784"/>
      <c r="B125" s="25" t="s">
        <v>713</v>
      </c>
      <c r="C125" s="526" t="s">
        <v>481</v>
      </c>
      <c r="D125" s="510" t="s">
        <v>131</v>
      </c>
      <c r="E125" s="500"/>
      <c r="F125" s="500"/>
      <c r="G125" s="500"/>
      <c r="H125" s="500"/>
      <c r="I125" s="500"/>
      <c r="J125" s="500"/>
      <c r="K125" s="500"/>
      <c r="L125" s="500"/>
      <c r="M125" s="500"/>
      <c r="N125" s="500"/>
      <c r="O125" s="500"/>
      <c r="P125" s="500"/>
      <c r="Q125" s="131">
        <f>SUM(E125:P125)</f>
        <v>0</v>
      </c>
      <c r="R125" s="493"/>
      <c r="S125" s="25" t="s">
        <v>713</v>
      </c>
      <c r="T125" s="526" t="s">
        <v>481</v>
      </c>
      <c r="U125" s="500"/>
      <c r="V125" s="500"/>
      <c r="W125" s="500"/>
      <c r="X125" s="500"/>
      <c r="Y125" s="500"/>
      <c r="Z125" s="500"/>
      <c r="AA125" s="500"/>
      <c r="AB125" s="500"/>
      <c r="AC125" s="500"/>
      <c r="AD125" s="500"/>
      <c r="AE125" s="500"/>
      <c r="AF125" s="1027"/>
      <c r="AG125" s="1014">
        <f>+E125*U125</f>
        <v>0</v>
      </c>
      <c r="AH125" s="1014">
        <f t="shared" si="88"/>
        <v>0</v>
      </c>
      <c r="AI125" s="1014">
        <f t="shared" si="88"/>
        <v>0</v>
      </c>
      <c r="AJ125" s="1014">
        <f t="shared" si="88"/>
        <v>0</v>
      </c>
      <c r="AK125" s="1014">
        <f t="shared" si="88"/>
        <v>0</v>
      </c>
      <c r="AL125" s="1014">
        <f t="shared" si="88"/>
        <v>0</v>
      </c>
      <c r="AM125" s="1014">
        <f t="shared" si="88"/>
        <v>0</v>
      </c>
      <c r="AN125" s="1014">
        <f t="shared" si="88"/>
        <v>0</v>
      </c>
      <c r="AO125" s="1014">
        <f t="shared" si="88"/>
        <v>0</v>
      </c>
      <c r="AP125" s="1014">
        <f t="shared" si="88"/>
        <v>0</v>
      </c>
      <c r="AQ125" s="1014">
        <f t="shared" si="88"/>
        <v>0</v>
      </c>
      <c r="AR125" s="1014">
        <f t="shared" si="88"/>
        <v>0</v>
      </c>
      <c r="AS125" s="131">
        <f t="shared" si="68"/>
        <v>0</v>
      </c>
      <c r="AT125" s="784"/>
    </row>
    <row r="126" spans="1:46" x14ac:dyDescent="0.2">
      <c r="A126" s="784"/>
      <c r="B126" s="322" t="s">
        <v>274</v>
      </c>
      <c r="C126" s="773" t="s">
        <v>714</v>
      </c>
      <c r="D126" s="515" t="s">
        <v>131</v>
      </c>
      <c r="E126" s="133">
        <f>E87+E75</f>
        <v>0</v>
      </c>
      <c r="F126" s="133">
        <f t="shared" ref="F126:P126" si="89">F87+F75</f>
        <v>0</v>
      </c>
      <c r="G126" s="133">
        <f t="shared" si="89"/>
        <v>0</v>
      </c>
      <c r="H126" s="133">
        <f t="shared" si="89"/>
        <v>0</v>
      </c>
      <c r="I126" s="133">
        <f t="shared" si="89"/>
        <v>0</v>
      </c>
      <c r="J126" s="133">
        <f t="shared" si="89"/>
        <v>0</v>
      </c>
      <c r="K126" s="133">
        <f t="shared" si="89"/>
        <v>0</v>
      </c>
      <c r="L126" s="133">
        <f t="shared" si="89"/>
        <v>0</v>
      </c>
      <c r="M126" s="133">
        <f t="shared" si="89"/>
        <v>0</v>
      </c>
      <c r="N126" s="133">
        <f t="shared" si="89"/>
        <v>0</v>
      </c>
      <c r="O126" s="133">
        <f t="shared" si="89"/>
        <v>0</v>
      </c>
      <c r="P126" s="133">
        <f t="shared" si="89"/>
        <v>0</v>
      </c>
      <c r="Q126" s="134">
        <f>SUM(E126:P126)</f>
        <v>0</v>
      </c>
      <c r="R126" s="493"/>
      <c r="S126" s="322" t="s">
        <v>274</v>
      </c>
      <c r="T126" s="773" t="s">
        <v>714</v>
      </c>
      <c r="U126" s="133">
        <f>U87+U75</f>
        <v>0</v>
      </c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031"/>
      <c r="AG126" s="1016">
        <f>AG87+AG75</f>
        <v>0</v>
      </c>
      <c r="AH126" s="133">
        <f t="shared" ref="AH126:AR126" si="90">AH87+AH75</f>
        <v>0</v>
      </c>
      <c r="AI126" s="133">
        <f t="shared" si="90"/>
        <v>0</v>
      </c>
      <c r="AJ126" s="133">
        <f t="shared" si="90"/>
        <v>0</v>
      </c>
      <c r="AK126" s="133">
        <f t="shared" si="90"/>
        <v>0</v>
      </c>
      <c r="AL126" s="133">
        <f t="shared" si="90"/>
        <v>0</v>
      </c>
      <c r="AM126" s="133">
        <f t="shared" si="90"/>
        <v>0</v>
      </c>
      <c r="AN126" s="133">
        <f t="shared" si="90"/>
        <v>0</v>
      </c>
      <c r="AO126" s="133">
        <f t="shared" si="90"/>
        <v>0</v>
      </c>
      <c r="AP126" s="133">
        <f t="shared" si="90"/>
        <v>0</v>
      </c>
      <c r="AQ126" s="133">
        <f t="shared" si="90"/>
        <v>0</v>
      </c>
      <c r="AR126" s="133">
        <f t="shared" si="90"/>
        <v>0</v>
      </c>
      <c r="AS126" s="134">
        <f t="shared" si="68"/>
        <v>0</v>
      </c>
      <c r="AT126" s="784"/>
    </row>
    <row r="127" spans="1:46" x14ac:dyDescent="0.2">
      <c r="A127" s="784"/>
      <c r="B127" s="322" t="s">
        <v>275</v>
      </c>
      <c r="C127" s="491" t="s">
        <v>506</v>
      </c>
      <c r="D127" s="515" t="s">
        <v>131</v>
      </c>
      <c r="E127" s="133">
        <f>E130+E133</f>
        <v>0</v>
      </c>
      <c r="F127" s="133">
        <f t="shared" ref="F127:P127" si="91">F130+F133</f>
        <v>0</v>
      </c>
      <c r="G127" s="133">
        <f t="shared" si="91"/>
        <v>0</v>
      </c>
      <c r="H127" s="133">
        <f t="shared" si="91"/>
        <v>0</v>
      </c>
      <c r="I127" s="133">
        <f t="shared" si="91"/>
        <v>0</v>
      </c>
      <c r="J127" s="133">
        <f t="shared" si="91"/>
        <v>0</v>
      </c>
      <c r="K127" s="133">
        <f t="shared" si="91"/>
        <v>0</v>
      </c>
      <c r="L127" s="133">
        <f t="shared" si="91"/>
        <v>0</v>
      </c>
      <c r="M127" s="133">
        <f t="shared" si="91"/>
        <v>0</v>
      </c>
      <c r="N127" s="133">
        <f t="shared" si="91"/>
        <v>0</v>
      </c>
      <c r="O127" s="133">
        <f t="shared" si="91"/>
        <v>0</v>
      </c>
      <c r="P127" s="133">
        <f t="shared" si="91"/>
        <v>0</v>
      </c>
      <c r="Q127" s="134">
        <f>SUM(E127:P127)</f>
        <v>0</v>
      </c>
      <c r="R127" s="493"/>
      <c r="S127" s="322" t="s">
        <v>275</v>
      </c>
      <c r="T127" s="491" t="s">
        <v>506</v>
      </c>
      <c r="U127" s="133">
        <f>U130+U133</f>
        <v>0</v>
      </c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  <c r="AF127" s="1031"/>
      <c r="AG127" s="1016">
        <f>AG130+AG133</f>
        <v>0</v>
      </c>
      <c r="AH127" s="133">
        <f t="shared" ref="AH127:AR127" si="92">AH130+AH133</f>
        <v>0</v>
      </c>
      <c r="AI127" s="133">
        <f t="shared" si="92"/>
        <v>0</v>
      </c>
      <c r="AJ127" s="133">
        <f t="shared" si="92"/>
        <v>0</v>
      </c>
      <c r="AK127" s="133">
        <f t="shared" si="92"/>
        <v>0</v>
      </c>
      <c r="AL127" s="133">
        <f t="shared" si="92"/>
        <v>0</v>
      </c>
      <c r="AM127" s="133">
        <f t="shared" si="92"/>
        <v>0</v>
      </c>
      <c r="AN127" s="133">
        <f t="shared" si="92"/>
        <v>0</v>
      </c>
      <c r="AO127" s="133">
        <f t="shared" si="92"/>
        <v>0</v>
      </c>
      <c r="AP127" s="133">
        <f t="shared" si="92"/>
        <v>0</v>
      </c>
      <c r="AQ127" s="133">
        <f t="shared" si="92"/>
        <v>0</v>
      </c>
      <c r="AR127" s="133">
        <f t="shared" si="92"/>
        <v>0</v>
      </c>
      <c r="AS127" s="134">
        <f t="shared" si="68"/>
        <v>0</v>
      </c>
      <c r="AT127" s="784"/>
    </row>
    <row r="128" spans="1:46" x14ac:dyDescent="0.2">
      <c r="A128" s="784"/>
      <c r="B128" s="72" t="s">
        <v>507</v>
      </c>
      <c r="C128" s="532" t="s">
        <v>508</v>
      </c>
      <c r="D128" s="517"/>
      <c r="E128" s="523"/>
      <c r="F128" s="523"/>
      <c r="G128" s="523"/>
      <c r="H128" s="523"/>
      <c r="I128" s="523"/>
      <c r="J128" s="523"/>
      <c r="K128" s="523"/>
      <c r="L128" s="523"/>
      <c r="M128" s="523"/>
      <c r="N128" s="523"/>
      <c r="O128" s="523"/>
      <c r="P128" s="523"/>
      <c r="Q128" s="524"/>
      <c r="R128" s="493"/>
      <c r="S128" s="72" t="s">
        <v>507</v>
      </c>
      <c r="T128" s="532" t="s">
        <v>508</v>
      </c>
      <c r="U128" s="523"/>
      <c r="V128" s="523"/>
      <c r="W128" s="523"/>
      <c r="X128" s="523"/>
      <c r="Y128" s="523"/>
      <c r="Z128" s="523"/>
      <c r="AA128" s="523"/>
      <c r="AB128" s="523"/>
      <c r="AC128" s="523"/>
      <c r="AD128" s="523"/>
      <c r="AE128" s="523"/>
      <c r="AF128" s="1032"/>
      <c r="AG128" s="1017"/>
      <c r="AH128" s="523"/>
      <c r="AI128" s="523"/>
      <c r="AJ128" s="523"/>
      <c r="AK128" s="523"/>
      <c r="AL128" s="523"/>
      <c r="AM128" s="523"/>
      <c r="AN128" s="523"/>
      <c r="AO128" s="523"/>
      <c r="AP128" s="523"/>
      <c r="AQ128" s="523"/>
      <c r="AR128" s="523"/>
      <c r="AS128" s="524">
        <f t="shared" si="68"/>
        <v>0</v>
      </c>
      <c r="AT128" s="784"/>
    </row>
    <row r="129" spans="1:46" x14ac:dyDescent="0.2">
      <c r="A129" s="784"/>
      <c r="B129" s="25" t="s">
        <v>509</v>
      </c>
      <c r="C129" s="533" t="s">
        <v>510</v>
      </c>
      <c r="D129" s="510"/>
      <c r="E129" s="513"/>
      <c r="F129" s="513"/>
      <c r="G129" s="513"/>
      <c r="H129" s="513"/>
      <c r="I129" s="513"/>
      <c r="J129" s="513"/>
      <c r="K129" s="513"/>
      <c r="L129" s="513"/>
      <c r="M129" s="513"/>
      <c r="N129" s="513"/>
      <c r="O129" s="513"/>
      <c r="P129" s="513"/>
      <c r="Q129" s="131"/>
      <c r="R129" s="493"/>
      <c r="S129" s="25" t="s">
        <v>509</v>
      </c>
      <c r="T129" s="533" t="s">
        <v>510</v>
      </c>
      <c r="U129" s="513"/>
      <c r="V129" s="513"/>
      <c r="W129" s="513"/>
      <c r="X129" s="513"/>
      <c r="Y129" s="513"/>
      <c r="Z129" s="513"/>
      <c r="AA129" s="513"/>
      <c r="AB129" s="513"/>
      <c r="AC129" s="513"/>
      <c r="AD129" s="513"/>
      <c r="AE129" s="513"/>
      <c r="AF129" s="1028"/>
      <c r="AG129" s="1014"/>
      <c r="AH129" s="513"/>
      <c r="AI129" s="513"/>
      <c r="AJ129" s="513"/>
      <c r="AK129" s="513"/>
      <c r="AL129" s="513"/>
      <c r="AM129" s="513"/>
      <c r="AN129" s="513"/>
      <c r="AO129" s="513"/>
      <c r="AP129" s="513"/>
      <c r="AQ129" s="513"/>
      <c r="AR129" s="513"/>
      <c r="AS129" s="131">
        <f t="shared" si="68"/>
        <v>0</v>
      </c>
      <c r="AT129" s="784"/>
    </row>
    <row r="130" spans="1:46" x14ac:dyDescent="0.2">
      <c r="A130" s="784"/>
      <c r="B130" s="25" t="s">
        <v>511</v>
      </c>
      <c r="C130" s="533" t="s">
        <v>481</v>
      </c>
      <c r="D130" s="510" t="s">
        <v>131</v>
      </c>
      <c r="E130" s="500"/>
      <c r="F130" s="500"/>
      <c r="G130" s="500"/>
      <c r="H130" s="500"/>
      <c r="I130" s="500"/>
      <c r="J130" s="500"/>
      <c r="K130" s="500"/>
      <c r="L130" s="500"/>
      <c r="M130" s="500"/>
      <c r="N130" s="500"/>
      <c r="O130" s="500"/>
      <c r="P130" s="500"/>
      <c r="Q130" s="131">
        <f>SUM(E130:P130)</f>
        <v>0</v>
      </c>
      <c r="R130" s="493"/>
      <c r="S130" s="25" t="s">
        <v>511</v>
      </c>
      <c r="T130" s="533" t="s">
        <v>481</v>
      </c>
      <c r="U130" s="500"/>
      <c r="V130" s="500"/>
      <c r="W130" s="500"/>
      <c r="X130" s="500"/>
      <c r="Y130" s="500"/>
      <c r="Z130" s="500"/>
      <c r="AA130" s="500"/>
      <c r="AB130" s="500"/>
      <c r="AC130" s="500"/>
      <c r="AD130" s="500"/>
      <c r="AE130" s="500"/>
      <c r="AF130" s="1027"/>
      <c r="AG130" s="1014">
        <f>+E130*U130</f>
        <v>0</v>
      </c>
      <c r="AH130" s="1014">
        <f t="shared" ref="AH130:AR130" si="93">+F130*V130</f>
        <v>0</v>
      </c>
      <c r="AI130" s="1014">
        <f t="shared" si="93"/>
        <v>0</v>
      </c>
      <c r="AJ130" s="1014">
        <f t="shared" si="93"/>
        <v>0</v>
      </c>
      <c r="AK130" s="1014">
        <f t="shared" si="93"/>
        <v>0</v>
      </c>
      <c r="AL130" s="1014">
        <f t="shared" si="93"/>
        <v>0</v>
      </c>
      <c r="AM130" s="1014">
        <f t="shared" si="93"/>
        <v>0</v>
      </c>
      <c r="AN130" s="1014">
        <f t="shared" si="93"/>
        <v>0</v>
      </c>
      <c r="AO130" s="1014">
        <f t="shared" si="93"/>
        <v>0</v>
      </c>
      <c r="AP130" s="1014">
        <f t="shared" si="93"/>
        <v>0</v>
      </c>
      <c r="AQ130" s="1014">
        <f t="shared" si="93"/>
        <v>0</v>
      </c>
      <c r="AR130" s="1014">
        <f t="shared" si="93"/>
        <v>0</v>
      </c>
      <c r="AS130" s="131">
        <f t="shared" si="68"/>
        <v>0</v>
      </c>
      <c r="AT130" s="784"/>
    </row>
    <row r="131" spans="1:46" x14ac:dyDescent="0.2">
      <c r="A131" s="784"/>
      <c r="B131" s="25" t="s">
        <v>512</v>
      </c>
      <c r="C131" s="534" t="s">
        <v>513</v>
      </c>
      <c r="D131" s="510"/>
      <c r="E131" s="513"/>
      <c r="F131" s="513"/>
      <c r="G131" s="513"/>
      <c r="H131" s="513"/>
      <c r="I131" s="513"/>
      <c r="J131" s="513"/>
      <c r="K131" s="513"/>
      <c r="L131" s="513"/>
      <c r="M131" s="513"/>
      <c r="N131" s="513"/>
      <c r="O131" s="513"/>
      <c r="P131" s="513"/>
      <c r="Q131" s="131"/>
      <c r="R131" s="493"/>
      <c r="S131" s="25" t="s">
        <v>512</v>
      </c>
      <c r="T131" s="534" t="s">
        <v>513</v>
      </c>
      <c r="U131" s="513"/>
      <c r="V131" s="513"/>
      <c r="W131" s="513"/>
      <c r="X131" s="513"/>
      <c r="Y131" s="513"/>
      <c r="Z131" s="513"/>
      <c r="AA131" s="513"/>
      <c r="AB131" s="513"/>
      <c r="AC131" s="513"/>
      <c r="AD131" s="513"/>
      <c r="AE131" s="513"/>
      <c r="AF131" s="1028"/>
      <c r="AG131" s="1014"/>
      <c r="AH131" s="513"/>
      <c r="AI131" s="513"/>
      <c r="AJ131" s="513"/>
      <c r="AK131" s="513"/>
      <c r="AL131" s="513"/>
      <c r="AM131" s="513"/>
      <c r="AN131" s="513"/>
      <c r="AO131" s="513"/>
      <c r="AP131" s="513"/>
      <c r="AQ131" s="513"/>
      <c r="AR131" s="513"/>
      <c r="AS131" s="131">
        <f t="shared" si="68"/>
        <v>0</v>
      </c>
      <c r="AT131" s="784"/>
    </row>
    <row r="132" spans="1:46" x14ac:dyDescent="0.2">
      <c r="A132" s="784"/>
      <c r="B132" s="25" t="s">
        <v>514</v>
      </c>
      <c r="C132" s="533" t="s">
        <v>515</v>
      </c>
      <c r="D132" s="510"/>
      <c r="E132" s="513"/>
      <c r="F132" s="513"/>
      <c r="G132" s="513"/>
      <c r="H132" s="513"/>
      <c r="I132" s="513"/>
      <c r="J132" s="513"/>
      <c r="K132" s="513"/>
      <c r="L132" s="513"/>
      <c r="M132" s="513"/>
      <c r="N132" s="513"/>
      <c r="O132" s="513"/>
      <c r="P132" s="513"/>
      <c r="Q132" s="131"/>
      <c r="R132" s="493"/>
      <c r="S132" s="25" t="s">
        <v>514</v>
      </c>
      <c r="T132" s="533" t="s">
        <v>515</v>
      </c>
      <c r="U132" s="513"/>
      <c r="V132" s="513"/>
      <c r="W132" s="513"/>
      <c r="X132" s="513"/>
      <c r="Y132" s="513"/>
      <c r="Z132" s="513"/>
      <c r="AA132" s="513"/>
      <c r="AB132" s="513"/>
      <c r="AC132" s="513"/>
      <c r="AD132" s="513"/>
      <c r="AE132" s="513"/>
      <c r="AF132" s="1028"/>
      <c r="AG132" s="1014"/>
      <c r="AH132" s="513"/>
      <c r="AI132" s="513"/>
      <c r="AJ132" s="513"/>
      <c r="AK132" s="513"/>
      <c r="AL132" s="513"/>
      <c r="AM132" s="513"/>
      <c r="AN132" s="513"/>
      <c r="AO132" s="513"/>
      <c r="AP132" s="513"/>
      <c r="AQ132" s="513"/>
      <c r="AR132" s="513"/>
      <c r="AS132" s="131">
        <f t="shared" si="68"/>
        <v>0</v>
      </c>
      <c r="AT132" s="784"/>
    </row>
    <row r="133" spans="1:46" x14ac:dyDescent="0.2">
      <c r="A133" s="784"/>
      <c r="B133" s="338" t="s">
        <v>516</v>
      </c>
      <c r="C133" s="774" t="s">
        <v>481</v>
      </c>
      <c r="D133" s="528" t="s">
        <v>131</v>
      </c>
      <c r="E133" s="506"/>
      <c r="F133" s="506"/>
      <c r="G133" s="506"/>
      <c r="H133" s="506"/>
      <c r="I133" s="506"/>
      <c r="J133" s="506"/>
      <c r="K133" s="506"/>
      <c r="L133" s="506"/>
      <c r="M133" s="506"/>
      <c r="N133" s="506"/>
      <c r="O133" s="506"/>
      <c r="P133" s="506"/>
      <c r="Q133" s="529">
        <f>SUM(E133:P133)</f>
        <v>0</v>
      </c>
      <c r="R133" s="493"/>
      <c r="S133" s="338" t="s">
        <v>516</v>
      </c>
      <c r="T133" s="774" t="s">
        <v>481</v>
      </c>
      <c r="U133" s="506"/>
      <c r="V133" s="506"/>
      <c r="W133" s="506"/>
      <c r="X133" s="506"/>
      <c r="Y133" s="506"/>
      <c r="Z133" s="506"/>
      <c r="AA133" s="506"/>
      <c r="AB133" s="506"/>
      <c r="AC133" s="506"/>
      <c r="AD133" s="506"/>
      <c r="AE133" s="506"/>
      <c r="AF133" s="1034"/>
      <c r="AG133" s="1019">
        <f>+E133*U133</f>
        <v>0</v>
      </c>
      <c r="AH133" s="1019">
        <f t="shared" ref="AH133:AR133" si="94">+F133*V133</f>
        <v>0</v>
      </c>
      <c r="AI133" s="1019">
        <f t="shared" si="94"/>
        <v>0</v>
      </c>
      <c r="AJ133" s="1019">
        <f t="shared" si="94"/>
        <v>0</v>
      </c>
      <c r="AK133" s="1019">
        <f t="shared" si="94"/>
        <v>0</v>
      </c>
      <c r="AL133" s="1019">
        <f t="shared" si="94"/>
        <v>0</v>
      </c>
      <c r="AM133" s="1019">
        <f t="shared" si="94"/>
        <v>0</v>
      </c>
      <c r="AN133" s="1019">
        <f t="shared" si="94"/>
        <v>0</v>
      </c>
      <c r="AO133" s="1019">
        <f t="shared" si="94"/>
        <v>0</v>
      </c>
      <c r="AP133" s="1019">
        <f t="shared" si="94"/>
        <v>0</v>
      </c>
      <c r="AQ133" s="1019">
        <f t="shared" si="94"/>
        <v>0</v>
      </c>
      <c r="AR133" s="1019">
        <f t="shared" si="94"/>
        <v>0</v>
      </c>
      <c r="AS133" s="529">
        <f t="shared" si="68"/>
        <v>0</v>
      </c>
      <c r="AT133" s="784"/>
    </row>
    <row r="134" spans="1:46" x14ac:dyDescent="0.2">
      <c r="A134" s="784"/>
      <c r="B134" s="322" t="s">
        <v>343</v>
      </c>
      <c r="C134" s="773" t="s">
        <v>715</v>
      </c>
      <c r="D134" s="515" t="s">
        <v>131</v>
      </c>
      <c r="E134" s="133">
        <f>E126+E127</f>
        <v>0</v>
      </c>
      <c r="F134" s="133">
        <f t="shared" ref="F134:P134" si="95">F126+F127</f>
        <v>0</v>
      </c>
      <c r="G134" s="133">
        <f t="shared" si="95"/>
        <v>0</v>
      </c>
      <c r="H134" s="133">
        <f t="shared" si="95"/>
        <v>0</v>
      </c>
      <c r="I134" s="133">
        <f t="shared" si="95"/>
        <v>0</v>
      </c>
      <c r="J134" s="133">
        <f t="shared" si="95"/>
        <v>0</v>
      </c>
      <c r="K134" s="133">
        <f t="shared" si="95"/>
        <v>0</v>
      </c>
      <c r="L134" s="133">
        <f t="shared" si="95"/>
        <v>0</v>
      </c>
      <c r="M134" s="133">
        <f t="shared" si="95"/>
        <v>0</v>
      </c>
      <c r="N134" s="133">
        <f t="shared" si="95"/>
        <v>0</v>
      </c>
      <c r="O134" s="133">
        <f t="shared" si="95"/>
        <v>0</v>
      </c>
      <c r="P134" s="133">
        <f t="shared" si="95"/>
        <v>0</v>
      </c>
      <c r="Q134" s="134">
        <f>SUM(E134:P134)</f>
        <v>0</v>
      </c>
      <c r="R134" s="493"/>
      <c r="S134" s="322" t="s">
        <v>343</v>
      </c>
      <c r="T134" s="773" t="s">
        <v>715</v>
      </c>
      <c r="U134" s="133">
        <f>U126+U127</f>
        <v>0</v>
      </c>
      <c r="V134" s="133"/>
      <c r="W134" s="133">
        <f>W126+W127</f>
        <v>0</v>
      </c>
      <c r="X134" s="133"/>
      <c r="Y134" s="133"/>
      <c r="Z134" s="133"/>
      <c r="AA134" s="133"/>
      <c r="AB134" s="133"/>
      <c r="AC134" s="133"/>
      <c r="AD134" s="133"/>
      <c r="AE134" s="133"/>
      <c r="AF134" s="1031"/>
      <c r="AG134" s="1016">
        <f>AG126+AG127</f>
        <v>0</v>
      </c>
      <c r="AH134" s="133">
        <f t="shared" ref="AH134:AQ134" si="96">AH126+AH127</f>
        <v>0</v>
      </c>
      <c r="AI134" s="133">
        <f t="shared" si="96"/>
        <v>0</v>
      </c>
      <c r="AJ134" s="133">
        <f t="shared" si="96"/>
        <v>0</v>
      </c>
      <c r="AK134" s="133">
        <f t="shared" si="96"/>
        <v>0</v>
      </c>
      <c r="AL134" s="133">
        <f t="shared" si="96"/>
        <v>0</v>
      </c>
      <c r="AM134" s="133">
        <f t="shared" si="96"/>
        <v>0</v>
      </c>
      <c r="AN134" s="133">
        <f t="shared" si="96"/>
        <v>0</v>
      </c>
      <c r="AO134" s="133">
        <f t="shared" si="96"/>
        <v>0</v>
      </c>
      <c r="AP134" s="133">
        <f t="shared" si="96"/>
        <v>0</v>
      </c>
      <c r="AQ134" s="133">
        <f t="shared" si="96"/>
        <v>0</v>
      </c>
      <c r="AR134" s="133">
        <f>AR126+AR127</f>
        <v>0</v>
      </c>
      <c r="AS134" s="134">
        <f>SUM(AG134:AR134)</f>
        <v>0</v>
      </c>
      <c r="AT134" s="784"/>
    </row>
    <row r="135" spans="1:46" ht="13.5" thickBot="1" x14ac:dyDescent="0.25">
      <c r="A135" s="784"/>
      <c r="B135" s="775" t="s">
        <v>344</v>
      </c>
      <c r="C135" s="536" t="s">
        <v>461</v>
      </c>
      <c r="D135" s="776" t="s">
        <v>131</v>
      </c>
      <c r="E135" s="777">
        <f>E74+E134</f>
        <v>0</v>
      </c>
      <c r="F135" s="777">
        <f t="shared" ref="F135:P135" si="97">F74+F134</f>
        <v>0</v>
      </c>
      <c r="G135" s="777">
        <f t="shared" si="97"/>
        <v>0</v>
      </c>
      <c r="H135" s="777">
        <f t="shared" si="97"/>
        <v>0</v>
      </c>
      <c r="I135" s="777">
        <f t="shared" si="97"/>
        <v>0</v>
      </c>
      <c r="J135" s="777">
        <f t="shared" si="97"/>
        <v>0</v>
      </c>
      <c r="K135" s="777">
        <f t="shared" si="97"/>
        <v>0</v>
      </c>
      <c r="L135" s="777">
        <f t="shared" si="97"/>
        <v>0</v>
      </c>
      <c r="M135" s="777">
        <f t="shared" si="97"/>
        <v>0</v>
      </c>
      <c r="N135" s="777">
        <f t="shared" si="97"/>
        <v>0</v>
      </c>
      <c r="O135" s="777">
        <f t="shared" si="97"/>
        <v>0</v>
      </c>
      <c r="P135" s="777">
        <f t="shared" si="97"/>
        <v>0</v>
      </c>
      <c r="Q135" s="778">
        <f>SUM(E135:P135)</f>
        <v>0</v>
      </c>
      <c r="R135" s="493"/>
      <c r="S135" s="775" t="s">
        <v>344</v>
      </c>
      <c r="T135" s="536" t="s">
        <v>461</v>
      </c>
      <c r="U135" s="777">
        <f>U74+U134</f>
        <v>0</v>
      </c>
      <c r="V135" s="777"/>
      <c r="W135" s="777">
        <f>W74+W134</f>
        <v>0</v>
      </c>
      <c r="X135" s="777"/>
      <c r="Y135" s="777"/>
      <c r="Z135" s="777"/>
      <c r="AA135" s="777"/>
      <c r="AB135" s="777"/>
      <c r="AC135" s="777"/>
      <c r="AD135" s="777"/>
      <c r="AE135" s="777"/>
      <c r="AF135" s="1037"/>
      <c r="AG135" s="1021">
        <f>AG74+AG134</f>
        <v>0</v>
      </c>
      <c r="AH135" s="777">
        <f t="shared" ref="AH135:AQ135" si="98">AH74+AH134</f>
        <v>0</v>
      </c>
      <c r="AI135" s="777">
        <f t="shared" si="98"/>
        <v>0</v>
      </c>
      <c r="AJ135" s="777">
        <f t="shared" si="98"/>
        <v>0</v>
      </c>
      <c r="AK135" s="777">
        <f t="shared" si="98"/>
        <v>0</v>
      </c>
      <c r="AL135" s="777">
        <f t="shared" si="98"/>
        <v>0</v>
      </c>
      <c r="AM135" s="777">
        <f t="shared" si="98"/>
        <v>0</v>
      </c>
      <c r="AN135" s="777">
        <f t="shared" si="98"/>
        <v>0</v>
      </c>
      <c r="AO135" s="777">
        <f t="shared" si="98"/>
        <v>0</v>
      </c>
      <c r="AP135" s="777">
        <f t="shared" si="98"/>
        <v>0</v>
      </c>
      <c r="AQ135" s="777">
        <f t="shared" si="98"/>
        <v>0</v>
      </c>
      <c r="AR135" s="777">
        <f>AR74+AR134</f>
        <v>0</v>
      </c>
      <c r="AS135" s="778">
        <f>SUM(AG135:AR135)</f>
        <v>0</v>
      </c>
      <c r="AT135" s="784"/>
    </row>
    <row r="136" spans="1:46" ht="13.5" thickTop="1" x14ac:dyDescent="0.2">
      <c r="A136" s="784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 s="493"/>
      <c r="S136"/>
      <c r="T136" s="88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 s="984"/>
    </row>
    <row r="137" spans="1:46" x14ac:dyDescent="0.2">
      <c r="A137" s="784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 s="493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 s="535"/>
    </row>
    <row r="138" spans="1:46" x14ac:dyDescent="0.2">
      <c r="B138" s="780"/>
      <c r="C138" s="791"/>
      <c r="D138" s="791"/>
      <c r="E138" s="792"/>
      <c r="F138" s="792"/>
      <c r="G138" s="792"/>
      <c r="H138" s="792"/>
      <c r="I138" s="792"/>
      <c r="J138" s="792"/>
      <c r="K138" s="792"/>
      <c r="L138" s="792"/>
      <c r="M138" s="792"/>
      <c r="N138" s="792"/>
      <c r="O138" s="792"/>
      <c r="P138" s="793"/>
      <c r="Q138" s="792"/>
      <c r="R138" s="493"/>
      <c r="S138" s="794"/>
      <c r="T138" s="753"/>
      <c r="AG138" s="793"/>
      <c r="AH138" s="793"/>
      <c r="AI138" s="793"/>
      <c r="AJ138" s="793"/>
      <c r="AK138" s="793"/>
      <c r="AL138" s="793"/>
      <c r="AM138" s="793"/>
      <c r="AN138" s="793"/>
      <c r="AO138" s="793"/>
      <c r="AP138" s="793"/>
    </row>
    <row r="140" spans="1:46" x14ac:dyDescent="0.2">
      <c r="C140" s="1153" t="str">
        <f>+"ОСТВАРЕНЕ ЦЕНЕ ДИСТРИБУЦИЈЕ ЗА ГАРАНТОВАНО СНАБДЕВАЊЕ У "&amp;$E$13&amp;". ГОДИНИ"</f>
        <v>ОСТВАРЕНЕ ЦЕНЕ ДИСТРИБУЦИЈЕ ЗА ГАРАНТОВАНО СНАБДЕВАЊЕ У -1. ГОДИНИ</v>
      </c>
      <c r="D140" s="1153"/>
      <c r="E140" s="1153"/>
      <c r="F140" s="1153"/>
      <c r="G140" s="1153"/>
      <c r="H140" s="1153"/>
      <c r="I140" s="1153"/>
    </row>
    <row r="141" spans="1:46" ht="13.5" thickBot="1" x14ac:dyDescent="0.25">
      <c r="C141" s="207"/>
      <c r="D141" s="207"/>
      <c r="E141" s="207"/>
      <c r="F141" s="207"/>
      <c r="G141" s="207"/>
      <c r="H141" s="207"/>
      <c r="I141"/>
    </row>
    <row r="142" spans="1:46" ht="13.5" thickTop="1" x14ac:dyDescent="0.2">
      <c r="C142" s="795"/>
      <c r="D142" s="752" t="s">
        <v>476</v>
      </c>
      <c r="E142" s="796" t="s">
        <v>718</v>
      </c>
      <c r="F142" s="796" t="s">
        <v>719</v>
      </c>
      <c r="G142" s="796" t="s">
        <v>720</v>
      </c>
      <c r="H142" s="797" t="s">
        <v>721</v>
      </c>
      <c r="I142" s="798">
        <f>+$E$13</f>
        <v>-1</v>
      </c>
    </row>
    <row r="143" spans="1:46" x14ac:dyDescent="0.2">
      <c r="C143" s="799" t="str">
        <f>+C40</f>
        <v>ВИСОКИ НАПОН - (110kV)</v>
      </c>
      <c r="D143" s="800" t="s">
        <v>453</v>
      </c>
      <c r="E143" s="801">
        <f>IF(SUM(E40:G40)=0,,SUM(AG40:AI40)/SUM(E40:G40))</f>
        <v>0</v>
      </c>
      <c r="F143" s="801">
        <f>IF(SUM(H40:J40)=0,,SUM(AJ40:AL40)/SUM(H40:J40))</f>
        <v>0</v>
      </c>
      <c r="G143" s="801">
        <f>IF(SUM(K40:M40)=0,,SUM(AM40:AO40)/SUM(K40:M40))</f>
        <v>0</v>
      </c>
      <c r="H143" s="802">
        <f>IF(SUM(N40:P40)=0,,SUM(AP40:AR40)/SUM(N40:P40))</f>
        <v>0</v>
      </c>
      <c r="I143" s="803">
        <f>IF(Q40=0,,AS40/Q40)</f>
        <v>0</v>
      </c>
    </row>
    <row r="144" spans="1:46" x14ac:dyDescent="0.2">
      <c r="C144" s="804" t="str">
        <f>+C51</f>
        <v xml:space="preserve">СРЕДЊИ НАПОН (35 kV + 10(20) kV) </v>
      </c>
      <c r="D144" s="805" t="s">
        <v>453</v>
      </c>
      <c r="E144" s="806">
        <f>IF(SUM(E51:G51)=0,,SUM(AG51:AI51)/SUM(E51:G51))</f>
        <v>0</v>
      </c>
      <c r="F144" s="806">
        <f>IF(SUM(H51:J51)=0,,SUM(AJ51:AL51)/SUM(H51:J51))</f>
        <v>0</v>
      </c>
      <c r="G144" s="806">
        <f>IF(SUM(K51:M51)=0,,SUM(AM51:AO51)/SUM(K51:M51))</f>
        <v>0</v>
      </c>
      <c r="H144" s="807">
        <f>IF(SUM(N51:P51)=0,,SUM(AP51:AR51)/SUM(N51:P51))</f>
        <v>0</v>
      </c>
      <c r="I144" s="808">
        <f>IF(Q51=0,,AS51/Q51)</f>
        <v>0</v>
      </c>
    </row>
    <row r="145" spans="2:45" x14ac:dyDescent="0.2">
      <c r="C145" s="804" t="str">
        <f>+C52</f>
        <v>Средњи напон  -  (35 kV)</v>
      </c>
      <c r="D145" s="496" t="s">
        <v>453</v>
      </c>
      <c r="E145" s="806">
        <f>IF(SUM(E52:G52)=0,,SUM(AG52:AI52)/SUM(E52:G52))</f>
        <v>0</v>
      </c>
      <c r="F145" s="806">
        <f>IF(SUM(H52:J52)=0,,SUM(AJ52:AL52)/SUM(H52:J52))</f>
        <v>0</v>
      </c>
      <c r="G145" s="806">
        <f>IF(SUM(K52:M52)=0,,SUM(AM52:AO52)/SUM(K52:M52))</f>
        <v>0</v>
      </c>
      <c r="H145" s="807">
        <f>IF(SUM(N52:P52)=0,,SUM(AP52:AR52)/SUM(N52:P52))</f>
        <v>0</v>
      </c>
      <c r="I145" s="808">
        <f>IF(Q52=0,,AS52/Q52)</f>
        <v>0</v>
      </c>
    </row>
    <row r="146" spans="2:45" x14ac:dyDescent="0.2">
      <c r="C146" s="804" t="str">
        <f>+C63</f>
        <v>Средњи напон  -  (10/20 kV)</v>
      </c>
      <c r="D146" s="496" t="s">
        <v>453</v>
      </c>
      <c r="E146" s="806">
        <f>IF(SUM(E63:G63)=0,,SUM(AG63:AI63)/SUM(E63:G63))</f>
        <v>0</v>
      </c>
      <c r="F146" s="806">
        <f>IF(SUM(H63:J63)=0,,SUM(AJ63:AL63)/SUM(H63:J63))</f>
        <v>0</v>
      </c>
      <c r="G146" s="806">
        <f>IF(SUM(K63:M63)=0,,SUM(AM63:AO63)/SUM(K63:M63))</f>
        <v>0</v>
      </c>
      <c r="H146" s="807">
        <f>IF(SUM(N63:P63)=0,,SUM(AP63:AR63)/SUM(N63:P63))</f>
        <v>0</v>
      </c>
      <c r="I146" s="808">
        <f>IF(Q63=0,,AS63/Q63)</f>
        <v>0</v>
      </c>
    </row>
    <row r="147" spans="2:45" x14ac:dyDescent="0.2">
      <c r="C147" s="804" t="str">
        <f>+C75</f>
        <v>НИСКИ НАПОН  (0,4 kV I степен)</v>
      </c>
      <c r="D147" s="496" t="s">
        <v>453</v>
      </c>
      <c r="E147" s="806">
        <f>IF(SUM(E75:G75)=0,,SUM(AG75:AI75)/SUM(E75:G75))</f>
        <v>0</v>
      </c>
      <c r="F147" s="806">
        <f>IF(SUM(H75:J75)=0,,SUM(AJ75:AL75)/SUM(H75:J75))</f>
        <v>0</v>
      </c>
      <c r="G147" s="806">
        <f>IF(SUM(K75:M75)=0,,SUM(AM75:AO75)/SUM(K75:M75))</f>
        <v>0</v>
      </c>
      <c r="H147" s="807">
        <f>IF(SUM(N75:P75)=0,,SUM(AP75:AR75)/SUM(N75:P75))</f>
        <v>0</v>
      </c>
      <c r="I147" s="808">
        <f>IF(Q75=0,,AS75/Q75)</f>
        <v>0</v>
      </c>
    </row>
    <row r="148" spans="2:45" x14ac:dyDescent="0.2">
      <c r="C148" s="804" t="str">
        <f>+C87</f>
        <v xml:space="preserve">ШИРОКА ПОТРОШЊА </v>
      </c>
      <c r="D148" s="496" t="s">
        <v>453</v>
      </c>
      <c r="E148" s="806">
        <f>IF(SUM(E87:G87)=0,,SUM(AG87:AI87)/SUM(E87:G87))</f>
        <v>0</v>
      </c>
      <c r="F148" s="806">
        <f>IF(SUM(H87:J87)=0,,SUM(AJ87:AL87)/SUM(H87:J87))</f>
        <v>0</v>
      </c>
      <c r="G148" s="806">
        <f>IF(SUM(K87:M87)=0,,SUM(AM87:AO87)/SUM(K87:M87))</f>
        <v>0</v>
      </c>
      <c r="H148" s="807">
        <f>IF(SUM(N87:P87)=0,,SUM(AP87:AR87)/SUM(N87:P87))</f>
        <v>0</v>
      </c>
      <c r="I148" s="808">
        <f>IF(Q87=0,,AS87/Q87)</f>
        <v>0</v>
      </c>
    </row>
    <row r="149" spans="2:45" x14ac:dyDescent="0.2">
      <c r="C149" s="804" t="str">
        <f>+C88</f>
        <v>ШП - Комерцијала и остали (0,4 kV II степен)</v>
      </c>
      <c r="D149" s="496" t="s">
        <v>453</v>
      </c>
      <c r="E149" s="806">
        <f>IF(SUM(E88:G88)=0,,SUM(AG88:AI88)/SUM(E88:G88))</f>
        <v>0</v>
      </c>
      <c r="F149" s="806">
        <f>IF(SUM(H88:J88)=0,,SUM(AJ88:AL88)/SUM(H88:J88))</f>
        <v>0</v>
      </c>
      <c r="G149" s="806">
        <f>IF(SUM(K88:M88)=0,,SUM(AM88:AO88)/SUM(K88:M88))</f>
        <v>0</v>
      </c>
      <c r="H149" s="807">
        <f>IF(SUM(N88:P88)=0,,SUM(AP88:AR88)/SUM(N88:P88))</f>
        <v>0</v>
      </c>
      <c r="I149" s="808">
        <f>IF(Q88=0,,AS88/Q88)</f>
        <v>0</v>
      </c>
    </row>
    <row r="150" spans="2:45" x14ac:dyDescent="0.2">
      <c r="C150" s="809" t="str">
        <f>+C105</f>
        <v>ШП - домаћинство</v>
      </c>
      <c r="D150" s="503" t="s">
        <v>453</v>
      </c>
      <c r="E150" s="810">
        <f>IF(SUM(E105:G105)=0,,SUM(AG105:AI105)/SUM(E105:G105))</f>
        <v>0</v>
      </c>
      <c r="F150" s="810">
        <f>IF(SUM(H105:J105)=0,,SUM(AJ105:AL105)/SUM(H105:J105))</f>
        <v>0</v>
      </c>
      <c r="G150" s="810">
        <f>IF(SUM(K105:M105)=0,,SUM(AM105:AO105)/SUM(K105:M105))</f>
        <v>0</v>
      </c>
      <c r="H150" s="811">
        <f>IF(SUM(N105:P105)=0,,SUM(AP105:AR105)/SUM(N105:P105))</f>
        <v>0</v>
      </c>
      <c r="I150" s="812">
        <f>IF(Q105=0,,AS105/Q105)</f>
        <v>0</v>
      </c>
    </row>
    <row r="151" spans="2:45" x14ac:dyDescent="0.2">
      <c r="C151" s="809" t="str">
        <f>+C127</f>
        <v>ЈАВНО ОСВЕТЉЕЊЕ</v>
      </c>
      <c r="D151" s="503" t="s">
        <v>453</v>
      </c>
      <c r="E151" s="810">
        <f>IF(SUM(E127:G127)=0,,SUM(AG127:AI127)/SUM(E127:G127))</f>
        <v>0</v>
      </c>
      <c r="F151" s="810">
        <f>IF(SUM(H127:J127)=0,,SUM(AJ127:AL127)/SUM(H127:J127))</f>
        <v>0</v>
      </c>
      <c r="G151" s="810">
        <f>IF(SUM(K127:M127)=0,,SUM(AM127:AO127)/SUM(K127:M127))</f>
        <v>0</v>
      </c>
      <c r="H151" s="811">
        <f>IF(SUM(N127:P127)=0,,SUM(AP127:AR127)/SUM(N127:P127))</f>
        <v>0</v>
      </c>
      <c r="I151" s="812">
        <f>IF(Q127=0,,AS127/Q127)</f>
        <v>0</v>
      </c>
    </row>
    <row r="152" spans="2:45" ht="13.5" thickBot="1" x14ac:dyDescent="0.25">
      <c r="C152" s="813" t="str">
        <f>+C135</f>
        <v>УКУПНО</v>
      </c>
      <c r="D152" s="814" t="s">
        <v>453</v>
      </c>
      <c r="E152" s="815">
        <f>IF(SUM(E135:G135)=0,,SUM(AG135:AI135)/SUM(E135:G135))</f>
        <v>0</v>
      </c>
      <c r="F152" s="815">
        <f>IF(SUM(H135:J135)=0,,SUM(AJ135:AL135)/SUM(H135:J135))</f>
        <v>0</v>
      </c>
      <c r="G152" s="815">
        <f>IF(SUM(K135:M135)=0,,SUM(AM135:AO135)/SUM(K135:M135))</f>
        <v>0</v>
      </c>
      <c r="H152" s="816">
        <f>IF(SUM(N135:P135)=0,,SUM(AP135:AP135)/SUM(N135:P135))</f>
        <v>0</v>
      </c>
      <c r="I152" s="817">
        <f>IF(Q135=0,,#REF!/Q135)</f>
        <v>0</v>
      </c>
    </row>
    <row r="153" spans="2:45" ht="13.5" thickTop="1" x14ac:dyDescent="0.2"/>
    <row r="155" spans="2:45" x14ac:dyDescent="0.2">
      <c r="B155" s="1087" t="str">
        <f>+"ОСТВАРЕЊЕ ЕЕ БИЛАНСА У "&amp;$E$13&amp;". ГОДИНИ ЗА КОМЕРЦИЈАЛНО СНАБДЕВАЊЕ"</f>
        <v>ОСТВАРЕЊЕ ЕЕ БИЛАНСА У -1. ГОДИНИ ЗА КОМЕРЦИЈАЛНО СНАБДЕВАЊЕ</v>
      </c>
      <c r="C155" s="1087"/>
      <c r="D155" s="1087"/>
      <c r="E155" s="1087"/>
      <c r="F155" s="1087"/>
      <c r="G155" s="1087"/>
      <c r="H155" s="1087"/>
      <c r="I155" s="1087"/>
      <c r="J155" s="1087"/>
      <c r="K155" s="1087"/>
      <c r="L155" s="1087"/>
      <c r="M155" s="1087"/>
      <c r="N155" s="1087"/>
      <c r="O155" s="1087"/>
      <c r="P155" s="1087"/>
      <c r="Q155" s="1087"/>
      <c r="R155" s="489"/>
      <c r="S155" s="1087" t="str">
        <f>+"ОСТВАРЕН ПРИХОД У "&amp;$E$13&amp;". ГОДИНИ ОД КОМЕРЦИЈАЛНОГ СНАБДЕВАЊА"</f>
        <v>ОСТВАРЕН ПРИХОД У -1. ГОДИНИ ОД КОМЕРЦИЈАЛНОГ СНАБДЕВАЊА</v>
      </c>
      <c r="T155" s="1087"/>
      <c r="U155" s="1087"/>
      <c r="V155" s="1087"/>
      <c r="W155" s="1087"/>
      <c r="X155" s="1087"/>
      <c r="Y155" s="1087"/>
      <c r="Z155" s="1087"/>
      <c r="AA155" s="1087"/>
      <c r="AB155" s="1087"/>
      <c r="AC155" s="1087"/>
      <c r="AD155" s="1087"/>
      <c r="AE155" s="1087"/>
      <c r="AF155" s="1087"/>
      <c r="AG155" s="1087"/>
      <c r="AH155" s="1087"/>
      <c r="AI155" s="1087"/>
      <c r="AJ155" s="1087"/>
      <c r="AK155" s="1087"/>
      <c r="AL155" s="1087"/>
      <c r="AM155" s="1087"/>
      <c r="AN155" s="1087"/>
      <c r="AO155" s="1087"/>
      <c r="AP155" s="1087"/>
      <c r="AQ155" s="1087"/>
      <c r="AR155" s="1087"/>
      <c r="AS155" s="1087"/>
    </row>
    <row r="156" spans="2:45" ht="13.5" x14ac:dyDescent="0.25">
      <c r="B156" s="780"/>
      <c r="C156" s="781"/>
      <c r="D156" s="781"/>
      <c r="E156" s="782"/>
      <c r="F156" s="782"/>
      <c r="G156" s="782"/>
      <c r="H156" s="782"/>
      <c r="I156" s="783"/>
      <c r="J156" s="783"/>
      <c r="K156" s="783"/>
      <c r="L156" s="783"/>
      <c r="M156" s="783"/>
      <c r="N156" s="783"/>
      <c r="O156" s="783"/>
      <c r="P156" s="783"/>
      <c r="Q156" s="783"/>
      <c r="R156" s="784"/>
      <c r="S156" s="785"/>
      <c r="T156" s="786"/>
      <c r="U156" s="787"/>
      <c r="V156" s="787"/>
      <c r="W156" s="787"/>
      <c r="X156" s="787"/>
      <c r="Y156" s="787"/>
      <c r="Z156" s="787"/>
      <c r="AA156" s="787"/>
      <c r="AB156" s="787"/>
      <c r="AC156" s="787"/>
      <c r="AD156" s="787"/>
      <c r="AE156" s="787"/>
      <c r="AF156" s="787"/>
      <c r="AG156" s="787"/>
      <c r="AH156" s="787"/>
      <c r="AI156" s="490"/>
      <c r="AJ156" s="787"/>
      <c r="AK156" s="787"/>
      <c r="AL156" s="787"/>
      <c r="AM156" s="787"/>
      <c r="AN156" s="787"/>
      <c r="AO156" s="787"/>
      <c r="AP156" s="787"/>
      <c r="AQ156" s="787"/>
      <c r="AR156" s="783"/>
      <c r="AS156" s="783"/>
    </row>
    <row r="157" spans="2:45" ht="14.25" thickBot="1" x14ac:dyDescent="0.3">
      <c r="B157" s="788"/>
      <c r="C157" s="783"/>
      <c r="D157" s="783"/>
      <c r="E157" s="783"/>
      <c r="F157" s="783"/>
      <c r="G157" s="783"/>
      <c r="H157" s="783"/>
      <c r="I157" s="789"/>
      <c r="J157" s="783"/>
      <c r="K157" s="783"/>
      <c r="L157" s="783"/>
      <c r="M157" s="783"/>
      <c r="N157" s="789"/>
      <c r="O157" s="783"/>
      <c r="P157" s="783"/>
      <c r="Q157" s="783"/>
      <c r="S157" s="785"/>
      <c r="T157" s="786"/>
      <c r="U157" s="787"/>
      <c r="V157" s="787"/>
      <c r="W157" s="787"/>
      <c r="X157" s="787"/>
      <c r="Y157" s="787"/>
      <c r="Z157" s="787"/>
      <c r="AA157" s="787"/>
      <c r="AB157" s="787"/>
      <c r="AC157" s="787"/>
      <c r="AD157" s="787"/>
      <c r="AE157" s="787"/>
      <c r="AF157" s="787"/>
      <c r="AG157" s="787"/>
      <c r="AH157" s="787"/>
      <c r="AI157" s="490"/>
      <c r="AJ157" s="787"/>
      <c r="AK157" s="787"/>
      <c r="AL157" s="787"/>
      <c r="AM157" s="787"/>
      <c r="AN157" s="787"/>
      <c r="AO157" s="787"/>
      <c r="AP157" s="787"/>
      <c r="AQ157" s="787"/>
      <c r="AR157" s="783"/>
      <c r="AS157" s="783"/>
    </row>
    <row r="158" spans="2:45" ht="13.5" thickTop="1" x14ac:dyDescent="0.2">
      <c r="B158" s="1154" t="s">
        <v>284</v>
      </c>
      <c r="C158" s="1156" t="s">
        <v>475</v>
      </c>
      <c r="D158" s="1158" t="s">
        <v>476</v>
      </c>
      <c r="E158" s="1160" t="s">
        <v>477</v>
      </c>
      <c r="F158" s="1160"/>
      <c r="G158" s="1160"/>
      <c r="H158" s="1160"/>
      <c r="I158" s="1160"/>
      <c r="J158" s="1160"/>
      <c r="K158" s="1160"/>
      <c r="L158" s="1160"/>
      <c r="M158" s="1160"/>
      <c r="N158" s="1160"/>
      <c r="O158" s="1160"/>
      <c r="P158" s="1160"/>
      <c r="Q158" s="1161"/>
      <c r="R158" s="753"/>
      <c r="S158" s="1162" t="s">
        <v>284</v>
      </c>
      <c r="T158" s="1149" t="s">
        <v>475</v>
      </c>
      <c r="U158" s="1164" t="s">
        <v>555</v>
      </c>
      <c r="V158" s="1165"/>
      <c r="W158" s="1165"/>
      <c r="X158" s="1165"/>
      <c r="Y158" s="1165"/>
      <c r="Z158" s="1165"/>
      <c r="AA158" s="1165"/>
      <c r="AB158" s="1165"/>
      <c r="AC158" s="1165"/>
      <c r="AD158" s="1165"/>
      <c r="AE158" s="1165"/>
      <c r="AF158" s="1166"/>
      <c r="AG158" s="1167" t="s">
        <v>478</v>
      </c>
      <c r="AH158" s="1151"/>
      <c r="AI158" s="1151"/>
      <c r="AJ158" s="1151"/>
      <c r="AK158" s="1151"/>
      <c r="AL158" s="1151"/>
      <c r="AM158" s="1151"/>
      <c r="AN158" s="1151"/>
      <c r="AO158" s="1151"/>
      <c r="AP158" s="1151"/>
      <c r="AQ158" s="1151"/>
      <c r="AR158" s="1151"/>
      <c r="AS158" s="1152"/>
    </row>
    <row r="159" spans="2:45" x14ac:dyDescent="0.2">
      <c r="B159" s="1155"/>
      <c r="C159" s="1157"/>
      <c r="D159" s="1159"/>
      <c r="E159" s="754" t="s">
        <v>287</v>
      </c>
      <c r="F159" s="754" t="s">
        <v>288</v>
      </c>
      <c r="G159" s="754" t="s">
        <v>289</v>
      </c>
      <c r="H159" s="754" t="s">
        <v>442</v>
      </c>
      <c r="I159" s="754" t="s">
        <v>443</v>
      </c>
      <c r="J159" s="754" t="s">
        <v>444</v>
      </c>
      <c r="K159" s="754" t="s">
        <v>445</v>
      </c>
      <c r="L159" s="754" t="s">
        <v>446</v>
      </c>
      <c r="M159" s="754" t="s">
        <v>447</v>
      </c>
      <c r="N159" s="754" t="s">
        <v>448</v>
      </c>
      <c r="O159" s="754" t="s">
        <v>456</v>
      </c>
      <c r="P159" s="754" t="s">
        <v>457</v>
      </c>
      <c r="Q159" s="755" t="s">
        <v>458</v>
      </c>
      <c r="R159" s="753"/>
      <c r="S159" s="1163"/>
      <c r="T159" s="1150"/>
      <c r="U159" s="515" t="s">
        <v>287</v>
      </c>
      <c r="V159" s="515" t="s">
        <v>288</v>
      </c>
      <c r="W159" s="515" t="s">
        <v>289</v>
      </c>
      <c r="X159" s="515" t="s">
        <v>442</v>
      </c>
      <c r="Y159" s="515" t="s">
        <v>443</v>
      </c>
      <c r="Z159" s="515" t="s">
        <v>444</v>
      </c>
      <c r="AA159" s="515" t="s">
        <v>445</v>
      </c>
      <c r="AB159" s="515" t="s">
        <v>446</v>
      </c>
      <c r="AC159" s="515" t="s">
        <v>447</v>
      </c>
      <c r="AD159" s="515" t="s">
        <v>448</v>
      </c>
      <c r="AE159" s="515" t="s">
        <v>456</v>
      </c>
      <c r="AF159" s="1022" t="s">
        <v>457</v>
      </c>
      <c r="AG159" s="515" t="s">
        <v>287</v>
      </c>
      <c r="AH159" s="515" t="s">
        <v>288</v>
      </c>
      <c r="AI159" s="515" t="s">
        <v>289</v>
      </c>
      <c r="AJ159" s="515" t="s">
        <v>442</v>
      </c>
      <c r="AK159" s="515" t="s">
        <v>443</v>
      </c>
      <c r="AL159" s="515" t="s">
        <v>444</v>
      </c>
      <c r="AM159" s="515" t="s">
        <v>445</v>
      </c>
      <c r="AN159" s="515" t="s">
        <v>446</v>
      </c>
      <c r="AO159" s="515" t="s">
        <v>447</v>
      </c>
      <c r="AP159" s="515" t="s">
        <v>448</v>
      </c>
      <c r="AQ159" s="515" t="s">
        <v>456</v>
      </c>
      <c r="AR159" s="515" t="s">
        <v>457</v>
      </c>
      <c r="AS159" s="756" t="s">
        <v>458</v>
      </c>
    </row>
    <row r="160" spans="2:45" x14ac:dyDescent="0.2">
      <c r="B160" s="48"/>
      <c r="C160" s="491" t="s">
        <v>645</v>
      </c>
      <c r="D160" s="515"/>
      <c r="E160" s="757"/>
      <c r="F160" s="757"/>
      <c r="G160" s="757"/>
      <c r="H160" s="757"/>
      <c r="I160" s="757"/>
      <c r="J160" s="757"/>
      <c r="K160" s="757"/>
      <c r="L160" s="757"/>
      <c r="M160" s="757"/>
      <c r="N160" s="757"/>
      <c r="O160" s="757"/>
      <c r="P160" s="757"/>
      <c r="Q160" s="758"/>
      <c r="R160" s="493"/>
      <c r="S160" s="48"/>
      <c r="T160" s="491" t="s">
        <v>645</v>
      </c>
      <c r="U160" s="1038" t="s">
        <v>947</v>
      </c>
      <c r="V160" s="1038" t="s">
        <v>947</v>
      </c>
      <c r="W160" s="1038" t="s">
        <v>947</v>
      </c>
      <c r="X160" s="1038" t="s">
        <v>947</v>
      </c>
      <c r="Y160" s="1038" t="s">
        <v>947</v>
      </c>
      <c r="Z160" s="1038" t="s">
        <v>947</v>
      </c>
      <c r="AA160" s="1038" t="s">
        <v>947</v>
      </c>
      <c r="AB160" s="1038" t="s">
        <v>947</v>
      </c>
      <c r="AC160" s="1038" t="s">
        <v>947</v>
      </c>
      <c r="AD160" s="1038" t="s">
        <v>947</v>
      </c>
      <c r="AE160" s="1038" t="s">
        <v>947</v>
      </c>
      <c r="AF160" s="1023" t="s">
        <v>947</v>
      </c>
      <c r="AG160" s="757"/>
      <c r="AH160" s="757"/>
      <c r="AI160" s="757"/>
      <c r="AJ160" s="757"/>
      <c r="AK160" s="757"/>
      <c r="AL160" s="757"/>
      <c r="AM160" s="757"/>
      <c r="AN160" s="757"/>
      <c r="AO160" s="757"/>
      <c r="AP160" s="757"/>
      <c r="AQ160" s="757"/>
      <c r="AR160" s="757"/>
      <c r="AS160" s="758"/>
    </row>
    <row r="161" spans="2:45" x14ac:dyDescent="0.2">
      <c r="B161" s="322" t="s">
        <v>269</v>
      </c>
      <c r="C161" s="491" t="s">
        <v>646</v>
      </c>
      <c r="D161" s="515"/>
      <c r="E161" s="759">
        <f>E164+E165+E166+E169</f>
        <v>0</v>
      </c>
      <c r="F161" s="759">
        <f t="shared" ref="F161:P161" si="99">F164+F165+F166+F169</f>
        <v>0</v>
      </c>
      <c r="G161" s="759">
        <f t="shared" si="99"/>
        <v>0</v>
      </c>
      <c r="H161" s="759">
        <f t="shared" si="99"/>
        <v>0</v>
      </c>
      <c r="I161" s="759">
        <f t="shared" si="99"/>
        <v>0</v>
      </c>
      <c r="J161" s="759">
        <f t="shared" si="99"/>
        <v>0</v>
      </c>
      <c r="K161" s="759">
        <f t="shared" si="99"/>
        <v>0</v>
      </c>
      <c r="L161" s="759">
        <f t="shared" si="99"/>
        <v>0</v>
      </c>
      <c r="M161" s="759">
        <f t="shared" si="99"/>
        <v>0</v>
      </c>
      <c r="N161" s="759">
        <f t="shared" si="99"/>
        <v>0</v>
      </c>
      <c r="O161" s="759">
        <f t="shared" si="99"/>
        <v>0</v>
      </c>
      <c r="P161" s="759">
        <f t="shared" si="99"/>
        <v>0</v>
      </c>
      <c r="Q161" s="134">
        <f>SUM(E161:P161)</f>
        <v>0</v>
      </c>
      <c r="R161" s="493"/>
      <c r="S161" s="322" t="s">
        <v>269</v>
      </c>
      <c r="T161" s="491" t="s">
        <v>646</v>
      </c>
      <c r="U161" s="1039"/>
      <c r="V161" s="1040"/>
      <c r="W161" s="1040"/>
      <c r="X161" s="1040"/>
      <c r="Y161" s="1040"/>
      <c r="Z161" s="1040"/>
      <c r="AA161" s="1040"/>
      <c r="AB161" s="1040"/>
      <c r="AC161" s="1040"/>
      <c r="AD161" s="1040"/>
      <c r="AE161" s="1040"/>
      <c r="AF161" s="1041"/>
      <c r="AG161" s="1011">
        <f>AG164+AG165+AG166+AG169</f>
        <v>0</v>
      </c>
      <c r="AH161" s="759">
        <f t="shared" ref="AH161:AR161" si="100">AH164+AH165+AH166+AH169</f>
        <v>0</v>
      </c>
      <c r="AI161" s="759">
        <f t="shared" si="100"/>
        <v>0</v>
      </c>
      <c r="AJ161" s="759">
        <f t="shared" si="100"/>
        <v>0</v>
      </c>
      <c r="AK161" s="759">
        <f t="shared" si="100"/>
        <v>0</v>
      </c>
      <c r="AL161" s="759">
        <f t="shared" si="100"/>
        <v>0</v>
      </c>
      <c r="AM161" s="759">
        <f t="shared" si="100"/>
        <v>0</v>
      </c>
      <c r="AN161" s="759">
        <f t="shared" si="100"/>
        <v>0</v>
      </c>
      <c r="AO161" s="759">
        <f t="shared" si="100"/>
        <v>0</v>
      </c>
      <c r="AP161" s="759">
        <f t="shared" si="100"/>
        <v>0</v>
      </c>
      <c r="AQ161" s="759">
        <f t="shared" si="100"/>
        <v>0</v>
      </c>
      <c r="AR161" s="759">
        <f t="shared" si="100"/>
        <v>0</v>
      </c>
      <c r="AS161" s="134">
        <f t="shared" ref="AS161:AS224" si="101">SUM(AG161:AR161)</f>
        <v>0</v>
      </c>
    </row>
    <row r="162" spans="2:45" x14ac:dyDescent="0.2">
      <c r="B162" s="72" t="s">
        <v>314</v>
      </c>
      <c r="C162" s="516" t="s">
        <v>488</v>
      </c>
      <c r="D162" s="517"/>
      <c r="E162" s="761"/>
      <c r="F162" s="761"/>
      <c r="G162" s="761"/>
      <c r="H162" s="761"/>
      <c r="I162" s="761"/>
      <c r="J162" s="761"/>
      <c r="K162" s="761"/>
      <c r="L162" s="761"/>
      <c r="M162" s="761"/>
      <c r="N162" s="761"/>
      <c r="O162" s="761"/>
      <c r="P162" s="761"/>
      <c r="Q162" s="518"/>
      <c r="R162" s="493"/>
      <c r="S162" s="72" t="s">
        <v>314</v>
      </c>
      <c r="T162" s="516" t="s">
        <v>488</v>
      </c>
      <c r="U162" s="761"/>
      <c r="V162" s="761"/>
      <c r="W162" s="761"/>
      <c r="X162" s="761"/>
      <c r="Y162" s="761"/>
      <c r="Z162" s="761"/>
      <c r="AA162" s="761"/>
      <c r="AB162" s="761"/>
      <c r="AC162" s="761"/>
      <c r="AD162" s="761"/>
      <c r="AE162" s="761"/>
      <c r="AF162" s="1025"/>
      <c r="AG162" s="1012"/>
      <c r="AH162" s="761"/>
      <c r="AI162" s="761"/>
      <c r="AJ162" s="761"/>
      <c r="AK162" s="761"/>
      <c r="AL162" s="761"/>
      <c r="AM162" s="761"/>
      <c r="AN162" s="761"/>
      <c r="AO162" s="761"/>
      <c r="AP162" s="761"/>
      <c r="AQ162" s="761"/>
      <c r="AR162" s="761"/>
      <c r="AS162" s="518">
        <f t="shared" si="101"/>
        <v>0</v>
      </c>
    </row>
    <row r="163" spans="2:45" x14ac:dyDescent="0.2">
      <c r="B163" s="762" t="s">
        <v>489</v>
      </c>
      <c r="C163" s="763" t="s">
        <v>647</v>
      </c>
      <c r="D163" s="606" t="s">
        <v>479</v>
      </c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608"/>
      <c r="R163" s="493"/>
      <c r="S163" s="762" t="s">
        <v>489</v>
      </c>
      <c r="T163" s="763" t="s">
        <v>647</v>
      </c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026"/>
      <c r="AG163" s="1013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  <c r="AR163" s="135"/>
      <c r="AS163" s="608">
        <f t="shared" si="101"/>
        <v>0</v>
      </c>
    </row>
    <row r="164" spans="2:45" x14ac:dyDescent="0.2">
      <c r="B164" s="51" t="s">
        <v>490</v>
      </c>
      <c r="C164" s="495" t="s">
        <v>648</v>
      </c>
      <c r="D164" s="496" t="s">
        <v>479</v>
      </c>
      <c r="E164" s="500"/>
      <c r="F164" s="500"/>
      <c r="G164" s="500"/>
      <c r="H164" s="500"/>
      <c r="I164" s="500"/>
      <c r="J164" s="500"/>
      <c r="K164" s="500"/>
      <c r="L164" s="500"/>
      <c r="M164" s="500"/>
      <c r="N164" s="500"/>
      <c r="O164" s="500"/>
      <c r="P164" s="500"/>
      <c r="Q164" s="498">
        <f>SUM(E164:P164)</f>
        <v>0</v>
      </c>
      <c r="R164" s="493"/>
      <c r="S164" s="51" t="s">
        <v>490</v>
      </c>
      <c r="T164" s="495" t="s">
        <v>648</v>
      </c>
      <c r="U164" s="500"/>
      <c r="V164" s="500"/>
      <c r="W164" s="500"/>
      <c r="X164" s="500"/>
      <c r="Y164" s="500"/>
      <c r="Z164" s="500"/>
      <c r="AA164" s="500"/>
      <c r="AB164" s="500"/>
      <c r="AC164" s="500"/>
      <c r="AD164" s="500"/>
      <c r="AE164" s="500"/>
      <c r="AF164" s="1027"/>
      <c r="AG164" s="1014">
        <f>+E164*U164</f>
        <v>0</v>
      </c>
      <c r="AH164" s="1014">
        <f t="shared" ref="AH164:AR165" si="102">+F164*V164</f>
        <v>0</v>
      </c>
      <c r="AI164" s="1014">
        <f t="shared" si="102"/>
        <v>0</v>
      </c>
      <c r="AJ164" s="1014">
        <f t="shared" si="102"/>
        <v>0</v>
      </c>
      <c r="AK164" s="1014">
        <f t="shared" si="102"/>
        <v>0</v>
      </c>
      <c r="AL164" s="1014">
        <f t="shared" si="102"/>
        <v>0</v>
      </c>
      <c r="AM164" s="1014">
        <f t="shared" si="102"/>
        <v>0</v>
      </c>
      <c r="AN164" s="1014">
        <f t="shared" si="102"/>
        <v>0</v>
      </c>
      <c r="AO164" s="1014">
        <f t="shared" si="102"/>
        <v>0</v>
      </c>
      <c r="AP164" s="1014">
        <f t="shared" si="102"/>
        <v>0</v>
      </c>
      <c r="AQ164" s="1014">
        <f t="shared" si="102"/>
        <v>0</v>
      </c>
      <c r="AR164" s="1014">
        <f t="shared" si="102"/>
        <v>0</v>
      </c>
      <c r="AS164" s="498">
        <f t="shared" si="101"/>
        <v>0</v>
      </c>
    </row>
    <row r="165" spans="2:45" x14ac:dyDescent="0.2">
      <c r="B165" s="51" t="s">
        <v>649</v>
      </c>
      <c r="C165" s="495" t="s">
        <v>480</v>
      </c>
      <c r="D165" s="496" t="s">
        <v>479</v>
      </c>
      <c r="E165" s="500"/>
      <c r="F165" s="500"/>
      <c r="G165" s="500"/>
      <c r="H165" s="500"/>
      <c r="I165" s="500"/>
      <c r="J165" s="500"/>
      <c r="K165" s="500"/>
      <c r="L165" s="500"/>
      <c r="M165" s="500"/>
      <c r="N165" s="500"/>
      <c r="O165" s="500"/>
      <c r="P165" s="500"/>
      <c r="Q165" s="498">
        <f>SUM(E165:P165)</f>
        <v>0</v>
      </c>
      <c r="R165" s="493"/>
      <c r="S165" s="51" t="s">
        <v>649</v>
      </c>
      <c r="T165" s="495" t="s">
        <v>480</v>
      </c>
      <c r="U165" s="500"/>
      <c r="V165" s="500"/>
      <c r="W165" s="500"/>
      <c r="X165" s="500"/>
      <c r="Y165" s="500"/>
      <c r="Z165" s="500"/>
      <c r="AA165" s="500"/>
      <c r="AB165" s="500"/>
      <c r="AC165" s="500"/>
      <c r="AD165" s="500"/>
      <c r="AE165" s="500"/>
      <c r="AF165" s="1027"/>
      <c r="AG165" s="1014">
        <f>+E165*U165</f>
        <v>0</v>
      </c>
      <c r="AH165" s="1014">
        <f t="shared" si="102"/>
        <v>0</v>
      </c>
      <c r="AI165" s="1014">
        <f t="shared" si="102"/>
        <v>0</v>
      </c>
      <c r="AJ165" s="1014">
        <f t="shared" si="102"/>
        <v>0</v>
      </c>
      <c r="AK165" s="1014">
        <f t="shared" si="102"/>
        <v>0</v>
      </c>
      <c r="AL165" s="1014">
        <f t="shared" si="102"/>
        <v>0</v>
      </c>
      <c r="AM165" s="1014">
        <f t="shared" si="102"/>
        <v>0</v>
      </c>
      <c r="AN165" s="1014">
        <f t="shared" si="102"/>
        <v>0</v>
      </c>
      <c r="AO165" s="1014">
        <f t="shared" si="102"/>
        <v>0</v>
      </c>
      <c r="AP165" s="1014">
        <f t="shared" si="102"/>
        <v>0</v>
      </c>
      <c r="AQ165" s="1014">
        <f t="shared" si="102"/>
        <v>0</v>
      </c>
      <c r="AR165" s="1014">
        <f t="shared" si="102"/>
        <v>0</v>
      </c>
      <c r="AS165" s="498">
        <f t="shared" si="101"/>
        <v>0</v>
      </c>
    </row>
    <row r="166" spans="2:45" x14ac:dyDescent="0.2">
      <c r="B166" s="51" t="s">
        <v>316</v>
      </c>
      <c r="C166" s="509" t="s">
        <v>481</v>
      </c>
      <c r="D166" s="510" t="s">
        <v>131</v>
      </c>
      <c r="E166" s="513">
        <f t="shared" ref="E166:P166" si="103">E167+E168</f>
        <v>0</v>
      </c>
      <c r="F166" s="513">
        <f t="shared" si="103"/>
        <v>0</v>
      </c>
      <c r="G166" s="513">
        <f t="shared" si="103"/>
        <v>0</v>
      </c>
      <c r="H166" s="513">
        <f t="shared" si="103"/>
        <v>0</v>
      </c>
      <c r="I166" s="513">
        <f t="shared" si="103"/>
        <v>0</v>
      </c>
      <c r="J166" s="513">
        <f t="shared" si="103"/>
        <v>0</v>
      </c>
      <c r="K166" s="513">
        <f t="shared" si="103"/>
        <v>0</v>
      </c>
      <c r="L166" s="513">
        <f t="shared" si="103"/>
        <v>0</v>
      </c>
      <c r="M166" s="513">
        <f t="shared" si="103"/>
        <v>0</v>
      </c>
      <c r="N166" s="513">
        <f t="shared" si="103"/>
        <v>0</v>
      </c>
      <c r="O166" s="513">
        <f t="shared" si="103"/>
        <v>0</v>
      </c>
      <c r="P166" s="513">
        <f t="shared" si="103"/>
        <v>0</v>
      </c>
      <c r="Q166" s="131">
        <f t="shared" ref="Q166:Q173" si="104">SUM(E166:P166)</f>
        <v>0</v>
      </c>
      <c r="R166" s="493"/>
      <c r="S166" s="51" t="s">
        <v>316</v>
      </c>
      <c r="T166" s="509" t="s">
        <v>481</v>
      </c>
      <c r="U166" s="513">
        <f>U167+U168</f>
        <v>0</v>
      </c>
      <c r="V166" s="513"/>
      <c r="W166" s="513"/>
      <c r="X166" s="513"/>
      <c r="Y166" s="513"/>
      <c r="Z166" s="513"/>
      <c r="AA166" s="513"/>
      <c r="AB166" s="513"/>
      <c r="AC166" s="513"/>
      <c r="AD166" s="513"/>
      <c r="AE166" s="513"/>
      <c r="AF166" s="1028"/>
      <c r="AG166" s="1014">
        <f>AG167+AG168</f>
        <v>0</v>
      </c>
      <c r="AH166" s="513">
        <f t="shared" ref="AH166:AR166" si="105">AH167+AH168</f>
        <v>0</v>
      </c>
      <c r="AI166" s="513">
        <f t="shared" si="105"/>
        <v>0</v>
      </c>
      <c r="AJ166" s="513">
        <f t="shared" si="105"/>
        <v>0</v>
      </c>
      <c r="AK166" s="513">
        <f t="shared" si="105"/>
        <v>0</v>
      </c>
      <c r="AL166" s="513">
        <f t="shared" si="105"/>
        <v>0</v>
      </c>
      <c r="AM166" s="513">
        <f t="shared" si="105"/>
        <v>0</v>
      </c>
      <c r="AN166" s="513">
        <f t="shared" si="105"/>
        <v>0</v>
      </c>
      <c r="AO166" s="513">
        <f t="shared" si="105"/>
        <v>0</v>
      </c>
      <c r="AP166" s="513">
        <f t="shared" si="105"/>
        <v>0</v>
      </c>
      <c r="AQ166" s="513">
        <f t="shared" si="105"/>
        <v>0</v>
      </c>
      <c r="AR166" s="513">
        <f t="shared" si="105"/>
        <v>0</v>
      </c>
      <c r="AS166" s="131">
        <f t="shared" si="101"/>
        <v>0</v>
      </c>
    </row>
    <row r="167" spans="2:45" x14ac:dyDescent="0.2">
      <c r="B167" s="51" t="s">
        <v>61</v>
      </c>
      <c r="C167" s="511" t="s">
        <v>482</v>
      </c>
      <c r="D167" s="510" t="s">
        <v>131</v>
      </c>
      <c r="E167" s="500"/>
      <c r="F167" s="500"/>
      <c r="G167" s="500"/>
      <c r="H167" s="500"/>
      <c r="I167" s="500"/>
      <c r="J167" s="500"/>
      <c r="K167" s="500"/>
      <c r="L167" s="500"/>
      <c r="M167" s="500"/>
      <c r="N167" s="500"/>
      <c r="O167" s="500"/>
      <c r="P167" s="500"/>
      <c r="Q167" s="131">
        <f t="shared" si="104"/>
        <v>0</v>
      </c>
      <c r="R167" s="493"/>
      <c r="S167" s="51" t="s">
        <v>61</v>
      </c>
      <c r="T167" s="511" t="s">
        <v>482</v>
      </c>
      <c r="U167" s="500"/>
      <c r="V167" s="500"/>
      <c r="W167" s="500"/>
      <c r="X167" s="500"/>
      <c r="Y167" s="500"/>
      <c r="Z167" s="500"/>
      <c r="AA167" s="500"/>
      <c r="AB167" s="500"/>
      <c r="AC167" s="500"/>
      <c r="AD167" s="500"/>
      <c r="AE167" s="500"/>
      <c r="AF167" s="1027"/>
      <c r="AG167" s="1014">
        <f>+E167*U167</f>
        <v>0</v>
      </c>
      <c r="AH167" s="1014">
        <f t="shared" ref="AH167:AR168" si="106">+F167*V167</f>
        <v>0</v>
      </c>
      <c r="AI167" s="1014">
        <f t="shared" si="106"/>
        <v>0</v>
      </c>
      <c r="AJ167" s="1014">
        <f t="shared" si="106"/>
        <v>0</v>
      </c>
      <c r="AK167" s="1014">
        <f t="shared" si="106"/>
        <v>0</v>
      </c>
      <c r="AL167" s="1014">
        <f t="shared" si="106"/>
        <v>0</v>
      </c>
      <c r="AM167" s="1014">
        <f t="shared" si="106"/>
        <v>0</v>
      </c>
      <c r="AN167" s="1014">
        <f t="shared" si="106"/>
        <v>0</v>
      </c>
      <c r="AO167" s="1014">
        <f t="shared" si="106"/>
        <v>0</v>
      </c>
      <c r="AP167" s="1014">
        <f t="shared" si="106"/>
        <v>0</v>
      </c>
      <c r="AQ167" s="1014">
        <f t="shared" si="106"/>
        <v>0</v>
      </c>
      <c r="AR167" s="1014">
        <f t="shared" si="106"/>
        <v>0</v>
      </c>
      <c r="AS167" s="131">
        <f t="shared" si="101"/>
        <v>0</v>
      </c>
    </row>
    <row r="168" spans="2:45" x14ac:dyDescent="0.2">
      <c r="B168" s="51" t="s">
        <v>62</v>
      </c>
      <c r="C168" s="511" t="s">
        <v>483</v>
      </c>
      <c r="D168" s="510" t="s">
        <v>131</v>
      </c>
      <c r="E168" s="500"/>
      <c r="F168" s="500"/>
      <c r="G168" s="500"/>
      <c r="H168" s="500"/>
      <c r="I168" s="500"/>
      <c r="J168" s="500"/>
      <c r="K168" s="500"/>
      <c r="L168" s="500"/>
      <c r="M168" s="500"/>
      <c r="N168" s="500"/>
      <c r="O168" s="500"/>
      <c r="P168" s="500"/>
      <c r="Q168" s="131">
        <f t="shared" si="104"/>
        <v>0</v>
      </c>
      <c r="R168" s="493"/>
      <c r="S168" s="51" t="s">
        <v>62</v>
      </c>
      <c r="T168" s="511" t="s">
        <v>483</v>
      </c>
      <c r="U168" s="500"/>
      <c r="V168" s="500"/>
      <c r="W168" s="500"/>
      <c r="X168" s="500"/>
      <c r="Y168" s="500"/>
      <c r="Z168" s="500"/>
      <c r="AA168" s="500"/>
      <c r="AB168" s="500"/>
      <c r="AC168" s="500"/>
      <c r="AD168" s="500"/>
      <c r="AE168" s="500"/>
      <c r="AF168" s="1027"/>
      <c r="AG168" s="1014">
        <f>+E168*U168</f>
        <v>0</v>
      </c>
      <c r="AH168" s="1014">
        <f t="shared" si="106"/>
        <v>0</v>
      </c>
      <c r="AI168" s="1014">
        <f t="shared" si="106"/>
        <v>0</v>
      </c>
      <c r="AJ168" s="1014">
        <f t="shared" si="106"/>
        <v>0</v>
      </c>
      <c r="AK168" s="1014">
        <f t="shared" si="106"/>
        <v>0</v>
      </c>
      <c r="AL168" s="1014">
        <f t="shared" si="106"/>
        <v>0</v>
      </c>
      <c r="AM168" s="1014">
        <f t="shared" si="106"/>
        <v>0</v>
      </c>
      <c r="AN168" s="1014">
        <f t="shared" si="106"/>
        <v>0</v>
      </c>
      <c r="AO168" s="1014">
        <f t="shared" si="106"/>
        <v>0</v>
      </c>
      <c r="AP168" s="1014">
        <f t="shared" si="106"/>
        <v>0</v>
      </c>
      <c r="AQ168" s="1014">
        <f t="shared" si="106"/>
        <v>0</v>
      </c>
      <c r="AR168" s="1014">
        <f t="shared" si="106"/>
        <v>0</v>
      </c>
      <c r="AS168" s="131">
        <f t="shared" si="101"/>
        <v>0</v>
      </c>
    </row>
    <row r="169" spans="2:45" x14ac:dyDescent="0.2">
      <c r="B169" s="764" t="s">
        <v>612</v>
      </c>
      <c r="C169" s="519" t="s">
        <v>484</v>
      </c>
      <c r="D169" s="520" t="s">
        <v>485</v>
      </c>
      <c r="E169" s="521">
        <f t="shared" ref="E169:P169" si="107">+E170+E171</f>
        <v>0</v>
      </c>
      <c r="F169" s="521">
        <f t="shared" si="107"/>
        <v>0</v>
      </c>
      <c r="G169" s="521">
        <f t="shared" si="107"/>
        <v>0</v>
      </c>
      <c r="H169" s="521">
        <f t="shared" si="107"/>
        <v>0</v>
      </c>
      <c r="I169" s="521">
        <f t="shared" si="107"/>
        <v>0</v>
      </c>
      <c r="J169" s="521">
        <f t="shared" si="107"/>
        <v>0</v>
      </c>
      <c r="K169" s="521">
        <f t="shared" si="107"/>
        <v>0</v>
      </c>
      <c r="L169" s="521">
        <f t="shared" si="107"/>
        <v>0</v>
      </c>
      <c r="M169" s="521">
        <f t="shared" si="107"/>
        <v>0</v>
      </c>
      <c r="N169" s="521">
        <f t="shared" si="107"/>
        <v>0</v>
      </c>
      <c r="O169" s="521">
        <f t="shared" si="107"/>
        <v>0</v>
      </c>
      <c r="P169" s="521">
        <f t="shared" si="107"/>
        <v>0</v>
      </c>
      <c r="Q169" s="131">
        <f t="shared" si="104"/>
        <v>0</v>
      </c>
      <c r="R169" s="493"/>
      <c r="S169" s="764" t="s">
        <v>612</v>
      </c>
      <c r="T169" s="519" t="s">
        <v>484</v>
      </c>
      <c r="U169" s="521">
        <f>+U170+U171</f>
        <v>0</v>
      </c>
      <c r="V169" s="521"/>
      <c r="W169" s="521"/>
      <c r="X169" s="521"/>
      <c r="Y169" s="521"/>
      <c r="Z169" s="521"/>
      <c r="AA169" s="521"/>
      <c r="AB169" s="521"/>
      <c r="AC169" s="521"/>
      <c r="AD169" s="521"/>
      <c r="AE169" s="521"/>
      <c r="AF169" s="1029"/>
      <c r="AG169" s="1015">
        <f>+AG170+AG171</f>
        <v>0</v>
      </c>
      <c r="AH169" s="521">
        <f t="shared" ref="AH169:AR169" si="108">+AH170+AH171</f>
        <v>0</v>
      </c>
      <c r="AI169" s="521">
        <f t="shared" si="108"/>
        <v>0</v>
      </c>
      <c r="AJ169" s="521">
        <f t="shared" si="108"/>
        <v>0</v>
      </c>
      <c r="AK169" s="521">
        <f t="shared" si="108"/>
        <v>0</v>
      </c>
      <c r="AL169" s="521">
        <f t="shared" si="108"/>
        <v>0</v>
      </c>
      <c r="AM169" s="521">
        <f t="shared" si="108"/>
        <v>0</v>
      </c>
      <c r="AN169" s="521">
        <f t="shared" si="108"/>
        <v>0</v>
      </c>
      <c r="AO169" s="521">
        <f t="shared" si="108"/>
        <v>0</v>
      </c>
      <c r="AP169" s="521">
        <f t="shared" si="108"/>
        <v>0</v>
      </c>
      <c r="AQ169" s="521">
        <f t="shared" si="108"/>
        <v>0</v>
      </c>
      <c r="AR169" s="521">
        <f t="shared" si="108"/>
        <v>0</v>
      </c>
      <c r="AS169" s="131">
        <f t="shared" si="101"/>
        <v>0</v>
      </c>
    </row>
    <row r="170" spans="2:45" x14ac:dyDescent="0.2">
      <c r="B170" s="764" t="s">
        <v>650</v>
      </c>
      <c r="C170" s="519" t="s">
        <v>651</v>
      </c>
      <c r="D170" s="520" t="s">
        <v>485</v>
      </c>
      <c r="E170" s="514"/>
      <c r="F170" s="514"/>
      <c r="G170" s="514"/>
      <c r="H170" s="514"/>
      <c r="I170" s="514"/>
      <c r="J170" s="514"/>
      <c r="K170" s="514"/>
      <c r="L170" s="514"/>
      <c r="M170" s="514"/>
      <c r="N170" s="514"/>
      <c r="O170" s="514"/>
      <c r="P170" s="514"/>
      <c r="Q170" s="131">
        <f t="shared" si="104"/>
        <v>0</v>
      </c>
      <c r="R170" s="493"/>
      <c r="S170" s="764" t="s">
        <v>650</v>
      </c>
      <c r="T170" s="519" t="s">
        <v>651</v>
      </c>
      <c r="U170" s="514"/>
      <c r="V170" s="514"/>
      <c r="W170" s="514"/>
      <c r="X170" s="514"/>
      <c r="Y170" s="514"/>
      <c r="Z170" s="514"/>
      <c r="AA170" s="514"/>
      <c r="AB170" s="514"/>
      <c r="AC170" s="514"/>
      <c r="AD170" s="514"/>
      <c r="AE170" s="514"/>
      <c r="AF170" s="1030"/>
      <c r="AG170" s="1015">
        <f>+E170*U170</f>
        <v>0</v>
      </c>
      <c r="AH170" s="1015">
        <f t="shared" ref="AH170:AR171" si="109">+F170*V170</f>
        <v>0</v>
      </c>
      <c r="AI170" s="1015">
        <f t="shared" si="109"/>
        <v>0</v>
      </c>
      <c r="AJ170" s="1015">
        <f t="shared" si="109"/>
        <v>0</v>
      </c>
      <c r="AK170" s="1015">
        <f t="shared" si="109"/>
        <v>0</v>
      </c>
      <c r="AL170" s="1015">
        <f t="shared" si="109"/>
        <v>0</v>
      </c>
      <c r="AM170" s="1015">
        <f t="shared" si="109"/>
        <v>0</v>
      </c>
      <c r="AN170" s="1015">
        <f t="shared" si="109"/>
        <v>0</v>
      </c>
      <c r="AO170" s="1015">
        <f t="shared" si="109"/>
        <v>0</v>
      </c>
      <c r="AP170" s="1015">
        <f t="shared" si="109"/>
        <v>0</v>
      </c>
      <c r="AQ170" s="1015">
        <f t="shared" si="109"/>
        <v>0</v>
      </c>
      <c r="AR170" s="1015">
        <f t="shared" si="109"/>
        <v>0</v>
      </c>
      <c r="AS170" s="131">
        <f t="shared" si="101"/>
        <v>0</v>
      </c>
    </row>
    <row r="171" spans="2:45" x14ac:dyDescent="0.2">
      <c r="B171" s="764" t="s">
        <v>652</v>
      </c>
      <c r="C171" s="765" t="s">
        <v>491</v>
      </c>
      <c r="D171" s="520" t="s">
        <v>485</v>
      </c>
      <c r="E171" s="514"/>
      <c r="F171" s="514"/>
      <c r="G171" s="514"/>
      <c r="H171" s="514"/>
      <c r="I171" s="514"/>
      <c r="J171" s="514"/>
      <c r="K171" s="514"/>
      <c r="L171" s="514"/>
      <c r="M171" s="514"/>
      <c r="N171" s="514"/>
      <c r="O171" s="514"/>
      <c r="P171" s="514"/>
      <c r="Q171" s="132">
        <f t="shared" si="104"/>
        <v>0</v>
      </c>
      <c r="R171" s="493"/>
      <c r="S171" s="764" t="s">
        <v>652</v>
      </c>
      <c r="T171" s="765" t="s">
        <v>491</v>
      </c>
      <c r="U171" s="514"/>
      <c r="V171" s="514"/>
      <c r="W171" s="514"/>
      <c r="X171" s="514"/>
      <c r="Y171" s="514"/>
      <c r="Z171" s="514"/>
      <c r="AA171" s="514"/>
      <c r="AB171" s="514"/>
      <c r="AC171" s="514"/>
      <c r="AD171" s="514"/>
      <c r="AE171" s="514"/>
      <c r="AF171" s="1030"/>
      <c r="AG171" s="1015">
        <f>+E171*U171</f>
        <v>0</v>
      </c>
      <c r="AH171" s="1015">
        <f t="shared" si="109"/>
        <v>0</v>
      </c>
      <c r="AI171" s="1015">
        <f t="shared" si="109"/>
        <v>0</v>
      </c>
      <c r="AJ171" s="1015">
        <f t="shared" si="109"/>
        <v>0</v>
      </c>
      <c r="AK171" s="1015">
        <f t="shared" si="109"/>
        <v>0</v>
      </c>
      <c r="AL171" s="1015">
        <f t="shared" si="109"/>
        <v>0</v>
      </c>
      <c r="AM171" s="1015">
        <f t="shared" si="109"/>
        <v>0</v>
      </c>
      <c r="AN171" s="1015">
        <f t="shared" si="109"/>
        <v>0</v>
      </c>
      <c r="AO171" s="1015">
        <f t="shared" si="109"/>
        <v>0</v>
      </c>
      <c r="AP171" s="1015">
        <f t="shared" si="109"/>
        <v>0</v>
      </c>
      <c r="AQ171" s="1015">
        <f t="shared" si="109"/>
        <v>0</v>
      </c>
      <c r="AR171" s="1015">
        <f t="shared" si="109"/>
        <v>0</v>
      </c>
      <c r="AS171" s="132">
        <f t="shared" si="101"/>
        <v>0</v>
      </c>
    </row>
    <row r="172" spans="2:45" x14ac:dyDescent="0.2">
      <c r="B172" s="48" t="s">
        <v>270</v>
      </c>
      <c r="C172" s="491" t="s">
        <v>492</v>
      </c>
      <c r="D172" s="515" t="s">
        <v>131</v>
      </c>
      <c r="E172" s="133">
        <f>+E173+E184</f>
        <v>0</v>
      </c>
      <c r="F172" s="133">
        <f t="shared" ref="F172:P172" si="110">+F173+F184</f>
        <v>0</v>
      </c>
      <c r="G172" s="133">
        <f t="shared" si="110"/>
        <v>0</v>
      </c>
      <c r="H172" s="133">
        <f t="shared" si="110"/>
        <v>0</v>
      </c>
      <c r="I172" s="133">
        <f t="shared" si="110"/>
        <v>0</v>
      </c>
      <c r="J172" s="133">
        <f t="shared" si="110"/>
        <v>0</v>
      </c>
      <c r="K172" s="133">
        <f t="shared" si="110"/>
        <v>0</v>
      </c>
      <c r="L172" s="133">
        <f t="shared" si="110"/>
        <v>0</v>
      </c>
      <c r="M172" s="133">
        <f t="shared" si="110"/>
        <v>0</v>
      </c>
      <c r="N172" s="133">
        <f t="shared" si="110"/>
        <v>0</v>
      </c>
      <c r="O172" s="133">
        <f t="shared" si="110"/>
        <v>0</v>
      </c>
      <c r="P172" s="133">
        <f t="shared" si="110"/>
        <v>0</v>
      </c>
      <c r="Q172" s="134">
        <f t="shared" si="104"/>
        <v>0</v>
      </c>
      <c r="R172" s="493"/>
      <c r="S172" s="48" t="s">
        <v>270</v>
      </c>
      <c r="T172" s="491" t="s">
        <v>492</v>
      </c>
      <c r="U172" s="133">
        <f>+U173+U184</f>
        <v>0</v>
      </c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/>
      <c r="AF172" s="1031"/>
      <c r="AG172" s="1016">
        <f>+AG173+AG184</f>
        <v>0</v>
      </c>
      <c r="AH172" s="133">
        <f t="shared" ref="AH172:AR172" si="111">+AH173+AH184</f>
        <v>0</v>
      </c>
      <c r="AI172" s="133">
        <f t="shared" si="111"/>
        <v>0</v>
      </c>
      <c r="AJ172" s="133">
        <f t="shared" si="111"/>
        <v>0</v>
      </c>
      <c r="AK172" s="133">
        <f t="shared" si="111"/>
        <v>0</v>
      </c>
      <c r="AL172" s="133">
        <f t="shared" si="111"/>
        <v>0</v>
      </c>
      <c r="AM172" s="133">
        <f t="shared" si="111"/>
        <v>0</v>
      </c>
      <c r="AN172" s="133">
        <f t="shared" si="111"/>
        <v>0</v>
      </c>
      <c r="AO172" s="133">
        <f t="shared" si="111"/>
        <v>0</v>
      </c>
      <c r="AP172" s="133">
        <f t="shared" si="111"/>
        <v>0</v>
      </c>
      <c r="AQ172" s="133">
        <f t="shared" si="111"/>
        <v>0</v>
      </c>
      <c r="AR172" s="133">
        <f t="shared" si="111"/>
        <v>0</v>
      </c>
      <c r="AS172" s="134">
        <f t="shared" si="101"/>
        <v>0</v>
      </c>
    </row>
    <row r="173" spans="2:45" x14ac:dyDescent="0.2">
      <c r="B173" s="50" t="s">
        <v>317</v>
      </c>
      <c r="C173" s="516" t="s">
        <v>493</v>
      </c>
      <c r="D173" s="522"/>
      <c r="E173" s="523">
        <f>E176+E177+E178+E181</f>
        <v>0</v>
      </c>
      <c r="F173" s="523">
        <f t="shared" ref="F173:P173" si="112">F176+F177+F178+F181</f>
        <v>0</v>
      </c>
      <c r="G173" s="523">
        <f t="shared" si="112"/>
        <v>0</v>
      </c>
      <c r="H173" s="523">
        <f t="shared" si="112"/>
        <v>0</v>
      </c>
      <c r="I173" s="523">
        <f t="shared" si="112"/>
        <v>0</v>
      </c>
      <c r="J173" s="523">
        <f t="shared" si="112"/>
        <v>0</v>
      </c>
      <c r="K173" s="523">
        <f t="shared" si="112"/>
        <v>0</v>
      </c>
      <c r="L173" s="523">
        <f t="shared" si="112"/>
        <v>0</v>
      </c>
      <c r="M173" s="523">
        <f t="shared" si="112"/>
        <v>0</v>
      </c>
      <c r="N173" s="523">
        <f t="shared" si="112"/>
        <v>0</v>
      </c>
      <c r="O173" s="523">
        <f t="shared" si="112"/>
        <v>0</v>
      </c>
      <c r="P173" s="523">
        <f t="shared" si="112"/>
        <v>0</v>
      </c>
      <c r="Q173" s="524">
        <f t="shared" si="104"/>
        <v>0</v>
      </c>
      <c r="R173" s="493"/>
      <c r="S173" s="50" t="s">
        <v>317</v>
      </c>
      <c r="T173" s="516" t="s">
        <v>493</v>
      </c>
      <c r="U173" s="523">
        <f>U176+U177+U178+U181</f>
        <v>0</v>
      </c>
      <c r="V173" s="523"/>
      <c r="W173" s="523"/>
      <c r="X173" s="523"/>
      <c r="Y173" s="523"/>
      <c r="Z173" s="523"/>
      <c r="AA173" s="523"/>
      <c r="AB173" s="523"/>
      <c r="AC173" s="523"/>
      <c r="AD173" s="523"/>
      <c r="AE173" s="523"/>
      <c r="AF173" s="1032"/>
      <c r="AG173" s="1017">
        <f>AG176+AG177+AG178+AG181</f>
        <v>0</v>
      </c>
      <c r="AH173" s="523">
        <f t="shared" ref="AH173:AR173" si="113">AH176+AH177+AH178+AH181</f>
        <v>0</v>
      </c>
      <c r="AI173" s="523">
        <f t="shared" si="113"/>
        <v>0</v>
      </c>
      <c r="AJ173" s="523">
        <f t="shared" si="113"/>
        <v>0</v>
      </c>
      <c r="AK173" s="523">
        <f t="shared" si="113"/>
        <v>0</v>
      </c>
      <c r="AL173" s="523">
        <f t="shared" si="113"/>
        <v>0</v>
      </c>
      <c r="AM173" s="523">
        <f t="shared" si="113"/>
        <v>0</v>
      </c>
      <c r="AN173" s="523">
        <f t="shared" si="113"/>
        <v>0</v>
      </c>
      <c r="AO173" s="523">
        <f t="shared" si="113"/>
        <v>0</v>
      </c>
      <c r="AP173" s="523">
        <f t="shared" si="113"/>
        <v>0</v>
      </c>
      <c r="AQ173" s="523">
        <f t="shared" si="113"/>
        <v>0</v>
      </c>
      <c r="AR173" s="523">
        <f t="shared" si="113"/>
        <v>0</v>
      </c>
      <c r="AS173" s="524">
        <f t="shared" si="101"/>
        <v>0</v>
      </c>
    </row>
    <row r="174" spans="2:45" x14ac:dyDescent="0.2">
      <c r="B174" s="324" t="s">
        <v>653</v>
      </c>
      <c r="C174" s="507" t="s">
        <v>488</v>
      </c>
      <c r="D174" s="508"/>
      <c r="E174" s="766"/>
      <c r="F174" s="766"/>
      <c r="G174" s="766"/>
      <c r="H174" s="766"/>
      <c r="I174" s="766"/>
      <c r="J174" s="766"/>
      <c r="K174" s="766"/>
      <c r="L174" s="766"/>
      <c r="M174" s="766"/>
      <c r="N174" s="766"/>
      <c r="O174" s="766"/>
      <c r="P174" s="766"/>
      <c r="Q174" s="525"/>
      <c r="R174" s="493"/>
      <c r="S174" s="324" t="s">
        <v>653</v>
      </c>
      <c r="T174" s="507" t="s">
        <v>488</v>
      </c>
      <c r="U174" s="766"/>
      <c r="V174" s="766"/>
      <c r="W174" s="766"/>
      <c r="X174" s="766"/>
      <c r="Y174" s="766"/>
      <c r="Z174" s="766"/>
      <c r="AA174" s="766"/>
      <c r="AB174" s="766"/>
      <c r="AC174" s="766"/>
      <c r="AD174" s="766"/>
      <c r="AE174" s="766"/>
      <c r="AF174" s="1033"/>
      <c r="AG174" s="1018"/>
      <c r="AH174" s="766"/>
      <c r="AI174" s="766"/>
      <c r="AJ174" s="766"/>
      <c r="AK174" s="766"/>
      <c r="AL174" s="766"/>
      <c r="AM174" s="766"/>
      <c r="AN174" s="766"/>
      <c r="AO174" s="766"/>
      <c r="AP174" s="766"/>
      <c r="AQ174" s="766"/>
      <c r="AR174" s="766"/>
      <c r="AS174" s="525">
        <f t="shared" si="101"/>
        <v>0</v>
      </c>
    </row>
    <row r="175" spans="2:45" x14ac:dyDescent="0.2">
      <c r="B175" s="51" t="s">
        <v>654</v>
      </c>
      <c r="C175" s="763" t="s">
        <v>647</v>
      </c>
      <c r="D175" s="606" t="s">
        <v>479</v>
      </c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608"/>
      <c r="R175" s="493"/>
      <c r="S175" s="51" t="s">
        <v>654</v>
      </c>
      <c r="T175" s="763" t="s">
        <v>647</v>
      </c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026"/>
      <c r="AG175" s="1013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  <c r="AR175" s="135"/>
      <c r="AS175" s="608">
        <f t="shared" si="101"/>
        <v>0</v>
      </c>
    </row>
    <row r="176" spans="2:45" x14ac:dyDescent="0.2">
      <c r="B176" s="51" t="s">
        <v>655</v>
      </c>
      <c r="C176" s="495" t="s">
        <v>648</v>
      </c>
      <c r="D176" s="496" t="s">
        <v>479</v>
      </c>
      <c r="E176" s="500"/>
      <c r="F176" s="500"/>
      <c r="G176" s="500"/>
      <c r="H176" s="500"/>
      <c r="I176" s="500"/>
      <c r="J176" s="500"/>
      <c r="K176" s="500"/>
      <c r="L176" s="500"/>
      <c r="M176" s="500"/>
      <c r="N176" s="500"/>
      <c r="O176" s="500"/>
      <c r="P176" s="500"/>
      <c r="Q176" s="498">
        <f>SUM(E176:P176)</f>
        <v>0</v>
      </c>
      <c r="R176" s="493"/>
      <c r="S176" s="51" t="s">
        <v>655</v>
      </c>
      <c r="T176" s="495" t="s">
        <v>648</v>
      </c>
      <c r="U176" s="500"/>
      <c r="V176" s="500"/>
      <c r="W176" s="500"/>
      <c r="X176" s="500"/>
      <c r="Y176" s="500"/>
      <c r="Z176" s="500"/>
      <c r="AA176" s="500"/>
      <c r="AB176" s="500"/>
      <c r="AC176" s="500"/>
      <c r="AD176" s="500"/>
      <c r="AE176" s="500"/>
      <c r="AF176" s="1027"/>
      <c r="AG176" s="1014">
        <f>+E176*U176</f>
        <v>0</v>
      </c>
      <c r="AH176" s="1014">
        <f t="shared" ref="AH176:AR177" si="114">+F176*V176</f>
        <v>0</v>
      </c>
      <c r="AI176" s="1014">
        <f t="shared" si="114"/>
        <v>0</v>
      </c>
      <c r="AJ176" s="1014">
        <f t="shared" si="114"/>
        <v>0</v>
      </c>
      <c r="AK176" s="1014">
        <f t="shared" si="114"/>
        <v>0</v>
      </c>
      <c r="AL176" s="1014">
        <f t="shared" si="114"/>
        <v>0</v>
      </c>
      <c r="AM176" s="1014">
        <f t="shared" si="114"/>
        <v>0</v>
      </c>
      <c r="AN176" s="1014">
        <f t="shared" si="114"/>
        <v>0</v>
      </c>
      <c r="AO176" s="1014">
        <f t="shared" si="114"/>
        <v>0</v>
      </c>
      <c r="AP176" s="1014">
        <f t="shared" si="114"/>
        <v>0</v>
      </c>
      <c r="AQ176" s="1014">
        <f t="shared" si="114"/>
        <v>0</v>
      </c>
      <c r="AR176" s="1014">
        <f t="shared" si="114"/>
        <v>0</v>
      </c>
      <c r="AS176" s="498">
        <f t="shared" si="101"/>
        <v>0</v>
      </c>
    </row>
    <row r="177" spans="2:45" x14ac:dyDescent="0.2">
      <c r="B177" s="51" t="s">
        <v>656</v>
      </c>
      <c r="C177" s="495" t="s">
        <v>480</v>
      </c>
      <c r="D177" s="496" t="s">
        <v>479</v>
      </c>
      <c r="E177" s="500"/>
      <c r="F177" s="500"/>
      <c r="G177" s="500"/>
      <c r="H177" s="500"/>
      <c r="I177" s="500"/>
      <c r="J177" s="500"/>
      <c r="K177" s="500"/>
      <c r="L177" s="500"/>
      <c r="M177" s="500"/>
      <c r="N177" s="500"/>
      <c r="O177" s="500"/>
      <c r="P177" s="500"/>
      <c r="Q177" s="498">
        <f>SUM(E177:P177)</f>
        <v>0</v>
      </c>
      <c r="R177" s="493"/>
      <c r="S177" s="51" t="s">
        <v>656</v>
      </c>
      <c r="T177" s="495" t="s">
        <v>480</v>
      </c>
      <c r="U177" s="500"/>
      <c r="V177" s="500"/>
      <c r="W177" s="500"/>
      <c r="X177" s="500"/>
      <c r="Y177" s="500"/>
      <c r="Z177" s="500"/>
      <c r="AA177" s="500"/>
      <c r="AB177" s="500"/>
      <c r="AC177" s="500"/>
      <c r="AD177" s="500"/>
      <c r="AE177" s="500"/>
      <c r="AF177" s="1027"/>
      <c r="AG177" s="1014">
        <f>+E177*U177</f>
        <v>0</v>
      </c>
      <c r="AH177" s="1014">
        <f t="shared" si="114"/>
        <v>0</v>
      </c>
      <c r="AI177" s="1014">
        <f t="shared" si="114"/>
        <v>0</v>
      </c>
      <c r="AJ177" s="1014">
        <f t="shared" si="114"/>
        <v>0</v>
      </c>
      <c r="AK177" s="1014">
        <f t="shared" si="114"/>
        <v>0</v>
      </c>
      <c r="AL177" s="1014">
        <f t="shared" si="114"/>
        <v>0</v>
      </c>
      <c r="AM177" s="1014">
        <f t="shared" si="114"/>
        <v>0</v>
      </c>
      <c r="AN177" s="1014">
        <f t="shared" si="114"/>
        <v>0</v>
      </c>
      <c r="AO177" s="1014">
        <f t="shared" si="114"/>
        <v>0</v>
      </c>
      <c r="AP177" s="1014">
        <f t="shared" si="114"/>
        <v>0</v>
      </c>
      <c r="AQ177" s="1014">
        <f t="shared" si="114"/>
        <v>0</v>
      </c>
      <c r="AR177" s="1014">
        <f t="shared" si="114"/>
        <v>0</v>
      </c>
      <c r="AS177" s="498">
        <f t="shared" si="101"/>
        <v>0</v>
      </c>
    </row>
    <row r="178" spans="2:45" x14ac:dyDescent="0.2">
      <c r="B178" s="51" t="s">
        <v>657</v>
      </c>
      <c r="C178" s="509" t="s">
        <v>481</v>
      </c>
      <c r="D178" s="510" t="s">
        <v>131</v>
      </c>
      <c r="E178" s="513">
        <f t="shared" ref="E178:P178" si="115">E179+E180</f>
        <v>0</v>
      </c>
      <c r="F178" s="513">
        <f t="shared" si="115"/>
        <v>0</v>
      </c>
      <c r="G178" s="513">
        <f t="shared" si="115"/>
        <v>0</v>
      </c>
      <c r="H178" s="513">
        <f t="shared" si="115"/>
        <v>0</v>
      </c>
      <c r="I178" s="513">
        <f t="shared" si="115"/>
        <v>0</v>
      </c>
      <c r="J178" s="513">
        <f t="shared" si="115"/>
        <v>0</v>
      </c>
      <c r="K178" s="513">
        <f t="shared" si="115"/>
        <v>0</v>
      </c>
      <c r="L178" s="513">
        <f t="shared" si="115"/>
        <v>0</v>
      </c>
      <c r="M178" s="513">
        <f t="shared" si="115"/>
        <v>0</v>
      </c>
      <c r="N178" s="513">
        <f t="shared" si="115"/>
        <v>0</v>
      </c>
      <c r="O178" s="513">
        <f t="shared" si="115"/>
        <v>0</v>
      </c>
      <c r="P178" s="513">
        <f t="shared" si="115"/>
        <v>0</v>
      </c>
      <c r="Q178" s="131">
        <f t="shared" ref="Q178:Q184" si="116">SUM(E178:P178)</f>
        <v>0</v>
      </c>
      <c r="R178" s="493"/>
      <c r="S178" s="51" t="s">
        <v>657</v>
      </c>
      <c r="T178" s="509" t="s">
        <v>481</v>
      </c>
      <c r="U178" s="513">
        <f>U179+U180</f>
        <v>0</v>
      </c>
      <c r="V178" s="513"/>
      <c r="W178" s="513"/>
      <c r="X178" s="513"/>
      <c r="Y178" s="513"/>
      <c r="Z178" s="513"/>
      <c r="AA178" s="513"/>
      <c r="AB178" s="513"/>
      <c r="AC178" s="513"/>
      <c r="AD178" s="513"/>
      <c r="AE178" s="513"/>
      <c r="AF178" s="1028"/>
      <c r="AG178" s="1014">
        <f>AG179+AG180</f>
        <v>0</v>
      </c>
      <c r="AH178" s="513">
        <f t="shared" ref="AH178:AR178" si="117">AH179+AH180</f>
        <v>0</v>
      </c>
      <c r="AI178" s="513">
        <f t="shared" si="117"/>
        <v>0</v>
      </c>
      <c r="AJ178" s="513">
        <f t="shared" si="117"/>
        <v>0</v>
      </c>
      <c r="AK178" s="513">
        <f t="shared" si="117"/>
        <v>0</v>
      </c>
      <c r="AL178" s="513">
        <f t="shared" si="117"/>
        <v>0</v>
      </c>
      <c r="AM178" s="513">
        <f t="shared" si="117"/>
        <v>0</v>
      </c>
      <c r="AN178" s="513">
        <f t="shared" si="117"/>
        <v>0</v>
      </c>
      <c r="AO178" s="513">
        <f t="shared" si="117"/>
        <v>0</v>
      </c>
      <c r="AP178" s="513">
        <f t="shared" si="117"/>
        <v>0</v>
      </c>
      <c r="AQ178" s="513">
        <f t="shared" si="117"/>
        <v>0</v>
      </c>
      <c r="AR178" s="513">
        <f t="shared" si="117"/>
        <v>0</v>
      </c>
      <c r="AS178" s="131">
        <f t="shared" si="101"/>
        <v>0</v>
      </c>
    </row>
    <row r="179" spans="2:45" x14ac:dyDescent="0.2">
      <c r="B179" s="51" t="s">
        <v>658</v>
      </c>
      <c r="C179" s="511" t="s">
        <v>482</v>
      </c>
      <c r="D179" s="510" t="s">
        <v>131</v>
      </c>
      <c r="E179" s="500"/>
      <c r="F179" s="500"/>
      <c r="G179" s="500"/>
      <c r="H179" s="500"/>
      <c r="I179" s="500"/>
      <c r="J179" s="500"/>
      <c r="K179" s="500"/>
      <c r="L179" s="500"/>
      <c r="M179" s="500"/>
      <c r="N179" s="500"/>
      <c r="O179" s="500"/>
      <c r="P179" s="500"/>
      <c r="Q179" s="131">
        <f t="shared" si="116"/>
        <v>0</v>
      </c>
      <c r="R179" s="493"/>
      <c r="S179" s="51" t="s">
        <v>658</v>
      </c>
      <c r="T179" s="511" t="s">
        <v>482</v>
      </c>
      <c r="U179" s="500"/>
      <c r="V179" s="500"/>
      <c r="W179" s="500"/>
      <c r="X179" s="500"/>
      <c r="Y179" s="500"/>
      <c r="Z179" s="500"/>
      <c r="AA179" s="500"/>
      <c r="AB179" s="500"/>
      <c r="AC179" s="500"/>
      <c r="AD179" s="500"/>
      <c r="AE179" s="500"/>
      <c r="AF179" s="1027"/>
      <c r="AG179" s="1014">
        <f>+E179*U179</f>
        <v>0</v>
      </c>
      <c r="AH179" s="1014">
        <f t="shared" ref="AH179:AR180" si="118">+F179*V179</f>
        <v>0</v>
      </c>
      <c r="AI179" s="1014">
        <f t="shared" si="118"/>
        <v>0</v>
      </c>
      <c r="AJ179" s="1014">
        <f t="shared" si="118"/>
        <v>0</v>
      </c>
      <c r="AK179" s="1014">
        <f t="shared" si="118"/>
        <v>0</v>
      </c>
      <c r="AL179" s="1014">
        <f t="shared" si="118"/>
        <v>0</v>
      </c>
      <c r="AM179" s="1014">
        <f t="shared" si="118"/>
        <v>0</v>
      </c>
      <c r="AN179" s="1014">
        <f t="shared" si="118"/>
        <v>0</v>
      </c>
      <c r="AO179" s="1014">
        <f t="shared" si="118"/>
        <v>0</v>
      </c>
      <c r="AP179" s="1014">
        <f t="shared" si="118"/>
        <v>0</v>
      </c>
      <c r="AQ179" s="1014">
        <f t="shared" si="118"/>
        <v>0</v>
      </c>
      <c r="AR179" s="1014">
        <f t="shared" si="118"/>
        <v>0</v>
      </c>
      <c r="AS179" s="131">
        <f t="shared" si="101"/>
        <v>0</v>
      </c>
    </row>
    <row r="180" spans="2:45" x14ac:dyDescent="0.2">
      <c r="B180" s="51" t="s">
        <v>659</v>
      </c>
      <c r="C180" s="511" t="s">
        <v>483</v>
      </c>
      <c r="D180" s="510" t="s">
        <v>131</v>
      </c>
      <c r="E180" s="500"/>
      <c r="F180" s="500"/>
      <c r="G180" s="500"/>
      <c r="H180" s="500"/>
      <c r="I180" s="500"/>
      <c r="J180" s="500"/>
      <c r="K180" s="500"/>
      <c r="L180" s="500"/>
      <c r="M180" s="500"/>
      <c r="N180" s="500"/>
      <c r="O180" s="500"/>
      <c r="P180" s="500"/>
      <c r="Q180" s="131">
        <f t="shared" si="116"/>
        <v>0</v>
      </c>
      <c r="R180" s="493"/>
      <c r="S180" s="51" t="s">
        <v>659</v>
      </c>
      <c r="T180" s="511" t="s">
        <v>483</v>
      </c>
      <c r="U180" s="500"/>
      <c r="V180" s="500"/>
      <c r="W180" s="500"/>
      <c r="X180" s="500"/>
      <c r="Y180" s="500"/>
      <c r="Z180" s="500"/>
      <c r="AA180" s="500"/>
      <c r="AB180" s="500"/>
      <c r="AC180" s="500"/>
      <c r="AD180" s="500"/>
      <c r="AE180" s="500"/>
      <c r="AF180" s="1027"/>
      <c r="AG180" s="1014">
        <f>+E180*U180</f>
        <v>0</v>
      </c>
      <c r="AH180" s="1014">
        <f t="shared" si="118"/>
        <v>0</v>
      </c>
      <c r="AI180" s="1014">
        <f t="shared" si="118"/>
        <v>0</v>
      </c>
      <c r="AJ180" s="1014">
        <f t="shared" si="118"/>
        <v>0</v>
      </c>
      <c r="AK180" s="1014">
        <f t="shared" si="118"/>
        <v>0</v>
      </c>
      <c r="AL180" s="1014">
        <f t="shared" si="118"/>
        <v>0</v>
      </c>
      <c r="AM180" s="1014">
        <f t="shared" si="118"/>
        <v>0</v>
      </c>
      <c r="AN180" s="1014">
        <f t="shared" si="118"/>
        <v>0</v>
      </c>
      <c r="AO180" s="1014">
        <f t="shared" si="118"/>
        <v>0</v>
      </c>
      <c r="AP180" s="1014">
        <f t="shared" si="118"/>
        <v>0</v>
      </c>
      <c r="AQ180" s="1014">
        <f t="shared" si="118"/>
        <v>0</v>
      </c>
      <c r="AR180" s="1014">
        <f t="shared" si="118"/>
        <v>0</v>
      </c>
      <c r="AS180" s="131">
        <f t="shared" si="101"/>
        <v>0</v>
      </c>
    </row>
    <row r="181" spans="2:45" x14ac:dyDescent="0.2">
      <c r="B181" s="51" t="s">
        <v>660</v>
      </c>
      <c r="C181" s="512" t="s">
        <v>484</v>
      </c>
      <c r="D181" s="510" t="s">
        <v>485</v>
      </c>
      <c r="E181" s="521">
        <f t="shared" ref="E181:P181" si="119">+E182+E183</f>
        <v>0</v>
      </c>
      <c r="F181" s="521">
        <f t="shared" si="119"/>
        <v>0</v>
      </c>
      <c r="G181" s="521">
        <f t="shared" si="119"/>
        <v>0</v>
      </c>
      <c r="H181" s="521">
        <f t="shared" si="119"/>
        <v>0</v>
      </c>
      <c r="I181" s="521">
        <f t="shared" si="119"/>
        <v>0</v>
      </c>
      <c r="J181" s="521">
        <f t="shared" si="119"/>
        <v>0</v>
      </c>
      <c r="K181" s="521">
        <f t="shared" si="119"/>
        <v>0</v>
      </c>
      <c r="L181" s="521">
        <f t="shared" si="119"/>
        <v>0</v>
      </c>
      <c r="M181" s="521">
        <f t="shared" si="119"/>
        <v>0</v>
      </c>
      <c r="N181" s="521">
        <f t="shared" si="119"/>
        <v>0</v>
      </c>
      <c r="O181" s="521">
        <f t="shared" si="119"/>
        <v>0</v>
      </c>
      <c r="P181" s="521">
        <f t="shared" si="119"/>
        <v>0</v>
      </c>
      <c r="Q181" s="131">
        <f t="shared" si="116"/>
        <v>0</v>
      </c>
      <c r="R181" s="493"/>
      <c r="S181" s="51" t="s">
        <v>660</v>
      </c>
      <c r="T181" s="512" t="s">
        <v>484</v>
      </c>
      <c r="U181" s="521">
        <f>+U182+U183</f>
        <v>0</v>
      </c>
      <c r="V181" s="521"/>
      <c r="W181" s="521"/>
      <c r="X181" s="521"/>
      <c r="Y181" s="521"/>
      <c r="Z181" s="521"/>
      <c r="AA181" s="521"/>
      <c r="AB181" s="521"/>
      <c r="AC181" s="521"/>
      <c r="AD181" s="521"/>
      <c r="AE181" s="521"/>
      <c r="AF181" s="1029"/>
      <c r="AG181" s="1015">
        <f>+AG182+AG183</f>
        <v>0</v>
      </c>
      <c r="AH181" s="521">
        <f t="shared" ref="AH181:AR181" si="120">+AH182+AH183</f>
        <v>0</v>
      </c>
      <c r="AI181" s="521">
        <f t="shared" si="120"/>
        <v>0</v>
      </c>
      <c r="AJ181" s="521">
        <f t="shared" si="120"/>
        <v>0</v>
      </c>
      <c r="AK181" s="521">
        <f t="shared" si="120"/>
        <v>0</v>
      </c>
      <c r="AL181" s="521">
        <f t="shared" si="120"/>
        <v>0</v>
      </c>
      <c r="AM181" s="521">
        <f t="shared" si="120"/>
        <v>0</v>
      </c>
      <c r="AN181" s="521">
        <f t="shared" si="120"/>
        <v>0</v>
      </c>
      <c r="AO181" s="521">
        <f t="shared" si="120"/>
        <v>0</v>
      </c>
      <c r="AP181" s="521">
        <f t="shared" si="120"/>
        <v>0</v>
      </c>
      <c r="AQ181" s="521">
        <f t="shared" si="120"/>
        <v>0</v>
      </c>
      <c r="AR181" s="521">
        <f t="shared" si="120"/>
        <v>0</v>
      </c>
      <c r="AS181" s="131">
        <f t="shared" si="101"/>
        <v>0</v>
      </c>
    </row>
    <row r="182" spans="2:45" x14ac:dyDescent="0.2">
      <c r="B182" s="51" t="s">
        <v>661</v>
      </c>
      <c r="C182" s="512" t="s">
        <v>496</v>
      </c>
      <c r="D182" s="510" t="s">
        <v>485</v>
      </c>
      <c r="E182" s="500"/>
      <c r="F182" s="500"/>
      <c r="G182" s="500"/>
      <c r="H182" s="500"/>
      <c r="I182" s="500"/>
      <c r="J182" s="500"/>
      <c r="K182" s="500"/>
      <c r="L182" s="500"/>
      <c r="M182" s="500"/>
      <c r="N182" s="500"/>
      <c r="O182" s="500"/>
      <c r="P182" s="500"/>
      <c r="Q182" s="131">
        <f t="shared" si="116"/>
        <v>0</v>
      </c>
      <c r="R182" s="493"/>
      <c r="S182" s="51" t="s">
        <v>661</v>
      </c>
      <c r="T182" s="512" t="s">
        <v>496</v>
      </c>
      <c r="U182" s="500"/>
      <c r="V182" s="500"/>
      <c r="W182" s="500"/>
      <c r="X182" s="500"/>
      <c r="Y182" s="500"/>
      <c r="Z182" s="500"/>
      <c r="AA182" s="500"/>
      <c r="AB182" s="500"/>
      <c r="AC182" s="500"/>
      <c r="AD182" s="500"/>
      <c r="AE182" s="500"/>
      <c r="AF182" s="1027"/>
      <c r="AG182" s="1014">
        <f>+E182*U182</f>
        <v>0</v>
      </c>
      <c r="AH182" s="1014">
        <f t="shared" ref="AH182:AR183" si="121">+F182*V182</f>
        <v>0</v>
      </c>
      <c r="AI182" s="1014">
        <f t="shared" si="121"/>
        <v>0</v>
      </c>
      <c r="AJ182" s="1014">
        <f t="shared" si="121"/>
        <v>0</v>
      </c>
      <c r="AK182" s="1014">
        <f t="shared" si="121"/>
        <v>0</v>
      </c>
      <c r="AL182" s="1014">
        <f t="shared" si="121"/>
        <v>0</v>
      </c>
      <c r="AM182" s="1014">
        <f t="shared" si="121"/>
        <v>0</v>
      </c>
      <c r="AN182" s="1014">
        <f t="shared" si="121"/>
        <v>0</v>
      </c>
      <c r="AO182" s="1014">
        <f t="shared" si="121"/>
        <v>0</v>
      </c>
      <c r="AP182" s="1014">
        <f t="shared" si="121"/>
        <v>0</v>
      </c>
      <c r="AQ182" s="1014">
        <f t="shared" si="121"/>
        <v>0</v>
      </c>
      <c r="AR182" s="1014">
        <f t="shared" si="121"/>
        <v>0</v>
      </c>
      <c r="AS182" s="131">
        <f t="shared" si="101"/>
        <v>0</v>
      </c>
    </row>
    <row r="183" spans="2:45" x14ac:dyDescent="0.2">
      <c r="B183" s="51" t="s">
        <v>662</v>
      </c>
      <c r="C183" s="509" t="s">
        <v>491</v>
      </c>
      <c r="D183" s="510" t="s">
        <v>485</v>
      </c>
      <c r="E183" s="500"/>
      <c r="F183" s="500"/>
      <c r="G183" s="500"/>
      <c r="H183" s="500"/>
      <c r="I183" s="500"/>
      <c r="J183" s="500"/>
      <c r="K183" s="500"/>
      <c r="L183" s="500"/>
      <c r="M183" s="500"/>
      <c r="N183" s="500"/>
      <c r="O183" s="500"/>
      <c r="P183" s="500"/>
      <c r="Q183" s="131">
        <f t="shared" si="116"/>
        <v>0</v>
      </c>
      <c r="R183" s="493"/>
      <c r="S183" s="51" t="s">
        <v>662</v>
      </c>
      <c r="T183" s="509" t="s">
        <v>491</v>
      </c>
      <c r="U183" s="500"/>
      <c r="V183" s="500"/>
      <c r="W183" s="500"/>
      <c r="X183" s="500"/>
      <c r="Y183" s="500"/>
      <c r="Z183" s="500"/>
      <c r="AA183" s="500"/>
      <c r="AB183" s="500"/>
      <c r="AC183" s="500"/>
      <c r="AD183" s="500"/>
      <c r="AE183" s="500"/>
      <c r="AF183" s="1027"/>
      <c r="AG183" s="1014">
        <f>+E183*U183</f>
        <v>0</v>
      </c>
      <c r="AH183" s="1014">
        <f t="shared" si="121"/>
        <v>0</v>
      </c>
      <c r="AI183" s="1014">
        <f t="shared" si="121"/>
        <v>0</v>
      </c>
      <c r="AJ183" s="1014">
        <f t="shared" si="121"/>
        <v>0</v>
      </c>
      <c r="AK183" s="1014">
        <f t="shared" si="121"/>
        <v>0</v>
      </c>
      <c r="AL183" s="1014">
        <f t="shared" si="121"/>
        <v>0</v>
      </c>
      <c r="AM183" s="1014">
        <f t="shared" si="121"/>
        <v>0</v>
      </c>
      <c r="AN183" s="1014">
        <f t="shared" si="121"/>
        <v>0</v>
      </c>
      <c r="AO183" s="1014">
        <f t="shared" si="121"/>
        <v>0</v>
      </c>
      <c r="AP183" s="1014">
        <f t="shared" si="121"/>
        <v>0</v>
      </c>
      <c r="AQ183" s="1014">
        <f t="shared" si="121"/>
        <v>0</v>
      </c>
      <c r="AR183" s="1014">
        <f t="shared" si="121"/>
        <v>0</v>
      </c>
      <c r="AS183" s="131">
        <f t="shared" si="101"/>
        <v>0</v>
      </c>
    </row>
    <row r="184" spans="2:45" x14ac:dyDescent="0.2">
      <c r="B184" s="51" t="s">
        <v>318</v>
      </c>
      <c r="C184" s="509" t="s">
        <v>497</v>
      </c>
      <c r="D184" s="526"/>
      <c r="E184" s="513">
        <f>E187+E188+E189+E192</f>
        <v>0</v>
      </c>
      <c r="F184" s="513">
        <f t="shared" ref="F184:P184" si="122">F187+F188+F189+F192</f>
        <v>0</v>
      </c>
      <c r="G184" s="513">
        <f t="shared" si="122"/>
        <v>0</v>
      </c>
      <c r="H184" s="513">
        <f t="shared" si="122"/>
        <v>0</v>
      </c>
      <c r="I184" s="513">
        <f t="shared" si="122"/>
        <v>0</v>
      </c>
      <c r="J184" s="513">
        <f t="shared" si="122"/>
        <v>0</v>
      </c>
      <c r="K184" s="513">
        <f t="shared" si="122"/>
        <v>0</v>
      </c>
      <c r="L184" s="513">
        <f t="shared" si="122"/>
        <v>0</v>
      </c>
      <c r="M184" s="513">
        <f t="shared" si="122"/>
        <v>0</v>
      </c>
      <c r="N184" s="513">
        <f t="shared" si="122"/>
        <v>0</v>
      </c>
      <c r="O184" s="513">
        <f t="shared" si="122"/>
        <v>0</v>
      </c>
      <c r="P184" s="513">
        <f t="shared" si="122"/>
        <v>0</v>
      </c>
      <c r="Q184" s="131">
        <f t="shared" si="116"/>
        <v>0</v>
      </c>
      <c r="R184" s="493"/>
      <c r="S184" s="51" t="s">
        <v>318</v>
      </c>
      <c r="T184" s="509" t="s">
        <v>497</v>
      </c>
      <c r="U184" s="513">
        <f>U187+U188+U189+U192</f>
        <v>0</v>
      </c>
      <c r="V184" s="513"/>
      <c r="W184" s="513"/>
      <c r="X184" s="513"/>
      <c r="Y184" s="513"/>
      <c r="Z184" s="513"/>
      <c r="AA184" s="513"/>
      <c r="AB184" s="513"/>
      <c r="AC184" s="513"/>
      <c r="AD184" s="513"/>
      <c r="AE184" s="513"/>
      <c r="AF184" s="1028"/>
      <c r="AG184" s="1014">
        <f>AG187+AG188+AG189+AG192</f>
        <v>0</v>
      </c>
      <c r="AH184" s="513">
        <f t="shared" ref="AH184:AR184" si="123">AH187+AH188+AH189+AH192</f>
        <v>0</v>
      </c>
      <c r="AI184" s="513">
        <f t="shared" si="123"/>
        <v>0</v>
      </c>
      <c r="AJ184" s="513">
        <f t="shared" si="123"/>
        <v>0</v>
      </c>
      <c r="AK184" s="513">
        <f t="shared" si="123"/>
        <v>0</v>
      </c>
      <c r="AL184" s="513">
        <f t="shared" si="123"/>
        <v>0</v>
      </c>
      <c r="AM184" s="513">
        <f t="shared" si="123"/>
        <v>0</v>
      </c>
      <c r="AN184" s="513">
        <f t="shared" si="123"/>
        <v>0</v>
      </c>
      <c r="AO184" s="513">
        <f t="shared" si="123"/>
        <v>0</v>
      </c>
      <c r="AP184" s="513">
        <f t="shared" si="123"/>
        <v>0</v>
      </c>
      <c r="AQ184" s="513">
        <f t="shared" si="123"/>
        <v>0</v>
      </c>
      <c r="AR184" s="513">
        <f t="shared" si="123"/>
        <v>0</v>
      </c>
      <c r="AS184" s="131">
        <f t="shared" si="101"/>
        <v>0</v>
      </c>
    </row>
    <row r="185" spans="2:45" x14ac:dyDescent="0.2">
      <c r="B185" s="324" t="s">
        <v>494</v>
      </c>
      <c r="C185" s="507" t="s">
        <v>488</v>
      </c>
      <c r="D185" s="508"/>
      <c r="E185" s="766"/>
      <c r="F185" s="766"/>
      <c r="G185" s="766"/>
      <c r="H185" s="766"/>
      <c r="I185" s="766"/>
      <c r="J185" s="766"/>
      <c r="K185" s="766"/>
      <c r="L185" s="766"/>
      <c r="M185" s="766"/>
      <c r="N185" s="766"/>
      <c r="O185" s="766"/>
      <c r="P185" s="766"/>
      <c r="Q185" s="525"/>
      <c r="R185" s="493"/>
      <c r="S185" s="324" t="s">
        <v>494</v>
      </c>
      <c r="T185" s="507" t="s">
        <v>488</v>
      </c>
      <c r="U185" s="766"/>
      <c r="V185" s="766"/>
      <c r="W185" s="766"/>
      <c r="X185" s="766"/>
      <c r="Y185" s="766"/>
      <c r="Z185" s="766"/>
      <c r="AA185" s="766"/>
      <c r="AB185" s="766"/>
      <c r="AC185" s="766"/>
      <c r="AD185" s="766"/>
      <c r="AE185" s="766"/>
      <c r="AF185" s="1033"/>
      <c r="AG185" s="1018"/>
      <c r="AH185" s="766"/>
      <c r="AI185" s="766"/>
      <c r="AJ185" s="766"/>
      <c r="AK185" s="766"/>
      <c r="AL185" s="766"/>
      <c r="AM185" s="766"/>
      <c r="AN185" s="766"/>
      <c r="AO185" s="766"/>
      <c r="AP185" s="766"/>
      <c r="AQ185" s="766"/>
      <c r="AR185" s="766"/>
      <c r="AS185" s="525">
        <f t="shared" si="101"/>
        <v>0</v>
      </c>
    </row>
    <row r="186" spans="2:45" x14ac:dyDescent="0.2">
      <c r="B186" s="51" t="s">
        <v>495</v>
      </c>
      <c r="C186" s="763" t="s">
        <v>647</v>
      </c>
      <c r="D186" s="606" t="s">
        <v>479</v>
      </c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608"/>
      <c r="R186" s="493"/>
      <c r="S186" s="51" t="s">
        <v>495</v>
      </c>
      <c r="T186" s="763" t="s">
        <v>647</v>
      </c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026"/>
      <c r="AG186" s="1013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608">
        <f t="shared" si="101"/>
        <v>0</v>
      </c>
    </row>
    <row r="187" spans="2:45" x14ac:dyDescent="0.2">
      <c r="B187" s="51" t="s">
        <v>663</v>
      </c>
      <c r="C187" s="495" t="s">
        <v>648</v>
      </c>
      <c r="D187" s="496" t="s">
        <v>479</v>
      </c>
      <c r="E187" s="500"/>
      <c r="F187" s="500"/>
      <c r="G187" s="500"/>
      <c r="H187" s="500"/>
      <c r="I187" s="500"/>
      <c r="J187" s="500"/>
      <c r="K187" s="500"/>
      <c r="L187" s="500"/>
      <c r="M187" s="500"/>
      <c r="N187" s="500"/>
      <c r="O187" s="500"/>
      <c r="P187" s="500"/>
      <c r="Q187" s="498">
        <f>SUM(E187:P187)</f>
        <v>0</v>
      </c>
      <c r="R187" s="493"/>
      <c r="S187" s="51" t="s">
        <v>663</v>
      </c>
      <c r="T187" s="495" t="s">
        <v>648</v>
      </c>
      <c r="U187" s="500"/>
      <c r="V187" s="500"/>
      <c r="W187" s="500"/>
      <c r="X187" s="500"/>
      <c r="Y187" s="500"/>
      <c r="Z187" s="500"/>
      <c r="AA187" s="500"/>
      <c r="AB187" s="500"/>
      <c r="AC187" s="500"/>
      <c r="AD187" s="500"/>
      <c r="AE187" s="500"/>
      <c r="AF187" s="1027"/>
      <c r="AG187" s="1014">
        <f>+E187*U187</f>
        <v>0</v>
      </c>
      <c r="AH187" s="1014">
        <f t="shared" ref="AH187:AR188" si="124">+F187*V187</f>
        <v>0</v>
      </c>
      <c r="AI187" s="1014">
        <f t="shared" si="124"/>
        <v>0</v>
      </c>
      <c r="AJ187" s="1014">
        <f t="shared" si="124"/>
        <v>0</v>
      </c>
      <c r="AK187" s="1014">
        <f t="shared" si="124"/>
        <v>0</v>
      </c>
      <c r="AL187" s="1014">
        <f t="shared" si="124"/>
        <v>0</v>
      </c>
      <c r="AM187" s="1014">
        <f t="shared" si="124"/>
        <v>0</v>
      </c>
      <c r="AN187" s="1014">
        <f t="shared" si="124"/>
        <v>0</v>
      </c>
      <c r="AO187" s="1014">
        <f t="shared" si="124"/>
        <v>0</v>
      </c>
      <c r="AP187" s="1014">
        <f t="shared" si="124"/>
        <v>0</v>
      </c>
      <c r="AQ187" s="1014">
        <f t="shared" si="124"/>
        <v>0</v>
      </c>
      <c r="AR187" s="1014">
        <f t="shared" si="124"/>
        <v>0</v>
      </c>
      <c r="AS187" s="498">
        <f t="shared" si="101"/>
        <v>0</v>
      </c>
    </row>
    <row r="188" spans="2:45" x14ac:dyDescent="0.2">
      <c r="B188" s="51" t="s">
        <v>664</v>
      </c>
      <c r="C188" s="495" t="s">
        <v>480</v>
      </c>
      <c r="D188" s="496" t="s">
        <v>479</v>
      </c>
      <c r="E188" s="500"/>
      <c r="F188" s="500"/>
      <c r="G188" s="500"/>
      <c r="H188" s="500"/>
      <c r="I188" s="500"/>
      <c r="J188" s="500"/>
      <c r="K188" s="500"/>
      <c r="L188" s="500"/>
      <c r="M188" s="500"/>
      <c r="N188" s="500"/>
      <c r="O188" s="500"/>
      <c r="P188" s="500"/>
      <c r="Q188" s="498">
        <f>SUM(E188:P188)</f>
        <v>0</v>
      </c>
      <c r="R188" s="493"/>
      <c r="S188" s="51" t="s">
        <v>664</v>
      </c>
      <c r="T188" s="495" t="s">
        <v>480</v>
      </c>
      <c r="U188" s="500"/>
      <c r="V188" s="500"/>
      <c r="W188" s="500"/>
      <c r="X188" s="500"/>
      <c r="Y188" s="500"/>
      <c r="Z188" s="500"/>
      <c r="AA188" s="500"/>
      <c r="AB188" s="500"/>
      <c r="AC188" s="500"/>
      <c r="AD188" s="500"/>
      <c r="AE188" s="500"/>
      <c r="AF188" s="1027"/>
      <c r="AG188" s="1014">
        <f>+E188*U188</f>
        <v>0</v>
      </c>
      <c r="AH188" s="1014">
        <f t="shared" si="124"/>
        <v>0</v>
      </c>
      <c r="AI188" s="1014">
        <f t="shared" si="124"/>
        <v>0</v>
      </c>
      <c r="AJ188" s="1014">
        <f t="shared" si="124"/>
        <v>0</v>
      </c>
      <c r="AK188" s="1014">
        <f t="shared" si="124"/>
        <v>0</v>
      </c>
      <c r="AL188" s="1014">
        <f t="shared" si="124"/>
        <v>0</v>
      </c>
      <c r="AM188" s="1014">
        <f t="shared" si="124"/>
        <v>0</v>
      </c>
      <c r="AN188" s="1014">
        <f t="shared" si="124"/>
        <v>0</v>
      </c>
      <c r="AO188" s="1014">
        <f t="shared" si="124"/>
        <v>0</v>
      </c>
      <c r="AP188" s="1014">
        <f t="shared" si="124"/>
        <v>0</v>
      </c>
      <c r="AQ188" s="1014">
        <f t="shared" si="124"/>
        <v>0</v>
      </c>
      <c r="AR188" s="1014">
        <f t="shared" si="124"/>
        <v>0</v>
      </c>
      <c r="AS188" s="498">
        <f t="shared" si="101"/>
        <v>0</v>
      </c>
    </row>
    <row r="189" spans="2:45" x14ac:dyDescent="0.2">
      <c r="B189" s="51" t="s">
        <v>665</v>
      </c>
      <c r="C189" s="509" t="s">
        <v>481</v>
      </c>
      <c r="D189" s="510" t="s">
        <v>131</v>
      </c>
      <c r="E189" s="513">
        <f t="shared" ref="E189:P189" si="125">E190+E191</f>
        <v>0</v>
      </c>
      <c r="F189" s="513">
        <f t="shared" si="125"/>
        <v>0</v>
      </c>
      <c r="G189" s="513">
        <f t="shared" si="125"/>
        <v>0</v>
      </c>
      <c r="H189" s="513">
        <f t="shared" si="125"/>
        <v>0</v>
      </c>
      <c r="I189" s="513">
        <f t="shared" si="125"/>
        <v>0</v>
      </c>
      <c r="J189" s="513">
        <f t="shared" si="125"/>
        <v>0</v>
      </c>
      <c r="K189" s="513">
        <f t="shared" si="125"/>
        <v>0</v>
      </c>
      <c r="L189" s="513">
        <f t="shared" si="125"/>
        <v>0</v>
      </c>
      <c r="M189" s="513">
        <f t="shared" si="125"/>
        <v>0</v>
      </c>
      <c r="N189" s="513">
        <f t="shared" si="125"/>
        <v>0</v>
      </c>
      <c r="O189" s="513">
        <f t="shared" si="125"/>
        <v>0</v>
      </c>
      <c r="P189" s="513">
        <f t="shared" si="125"/>
        <v>0</v>
      </c>
      <c r="Q189" s="131">
        <f t="shared" ref="Q189:Q196" si="126">SUM(E189:P189)</f>
        <v>0</v>
      </c>
      <c r="R189" s="493"/>
      <c r="S189" s="51" t="s">
        <v>665</v>
      </c>
      <c r="T189" s="509" t="s">
        <v>481</v>
      </c>
      <c r="U189" s="513">
        <f>U190+U191</f>
        <v>0</v>
      </c>
      <c r="V189" s="513"/>
      <c r="W189" s="513"/>
      <c r="X189" s="513"/>
      <c r="Y189" s="513"/>
      <c r="Z189" s="513"/>
      <c r="AA189" s="513"/>
      <c r="AB189" s="513"/>
      <c r="AC189" s="513"/>
      <c r="AD189" s="513"/>
      <c r="AE189" s="513"/>
      <c r="AF189" s="1028"/>
      <c r="AG189" s="1014">
        <f>AG190+AG191</f>
        <v>0</v>
      </c>
      <c r="AH189" s="513">
        <f t="shared" ref="AH189:AR189" si="127">AH190+AH191</f>
        <v>0</v>
      </c>
      <c r="AI189" s="513">
        <f t="shared" si="127"/>
        <v>0</v>
      </c>
      <c r="AJ189" s="513">
        <f t="shared" si="127"/>
        <v>0</v>
      </c>
      <c r="AK189" s="513">
        <f t="shared" si="127"/>
        <v>0</v>
      </c>
      <c r="AL189" s="513">
        <f t="shared" si="127"/>
        <v>0</v>
      </c>
      <c r="AM189" s="513">
        <f t="shared" si="127"/>
        <v>0</v>
      </c>
      <c r="AN189" s="513">
        <f t="shared" si="127"/>
        <v>0</v>
      </c>
      <c r="AO189" s="513">
        <f t="shared" si="127"/>
        <v>0</v>
      </c>
      <c r="AP189" s="513">
        <f t="shared" si="127"/>
        <v>0</v>
      </c>
      <c r="AQ189" s="513">
        <f t="shared" si="127"/>
        <v>0</v>
      </c>
      <c r="AR189" s="513">
        <f t="shared" si="127"/>
        <v>0</v>
      </c>
      <c r="AS189" s="131">
        <f t="shared" si="101"/>
        <v>0</v>
      </c>
    </row>
    <row r="190" spans="2:45" x14ac:dyDescent="0.2">
      <c r="B190" s="51" t="s">
        <v>666</v>
      </c>
      <c r="C190" s="511" t="s">
        <v>482</v>
      </c>
      <c r="D190" s="510" t="s">
        <v>131</v>
      </c>
      <c r="E190" s="500"/>
      <c r="F190" s="500"/>
      <c r="G190" s="500"/>
      <c r="H190" s="500"/>
      <c r="I190" s="500"/>
      <c r="J190" s="500"/>
      <c r="K190" s="500"/>
      <c r="L190" s="500"/>
      <c r="M190" s="500"/>
      <c r="N190" s="500"/>
      <c r="O190" s="500"/>
      <c r="P190" s="500"/>
      <c r="Q190" s="131">
        <f t="shared" si="126"/>
        <v>0</v>
      </c>
      <c r="R190" s="493"/>
      <c r="S190" s="51" t="s">
        <v>666</v>
      </c>
      <c r="T190" s="511" t="s">
        <v>482</v>
      </c>
      <c r="U190" s="500"/>
      <c r="V190" s="500"/>
      <c r="W190" s="500"/>
      <c r="X190" s="500"/>
      <c r="Y190" s="500"/>
      <c r="Z190" s="500"/>
      <c r="AA190" s="500"/>
      <c r="AB190" s="500"/>
      <c r="AC190" s="500"/>
      <c r="AD190" s="500"/>
      <c r="AE190" s="500"/>
      <c r="AF190" s="1027"/>
      <c r="AG190" s="1014">
        <f>+E190*U190</f>
        <v>0</v>
      </c>
      <c r="AH190" s="1014">
        <f t="shared" ref="AH190:AR191" si="128">+F190*V190</f>
        <v>0</v>
      </c>
      <c r="AI190" s="1014">
        <f t="shared" si="128"/>
        <v>0</v>
      </c>
      <c r="AJ190" s="1014">
        <f t="shared" si="128"/>
        <v>0</v>
      </c>
      <c r="AK190" s="1014">
        <f t="shared" si="128"/>
        <v>0</v>
      </c>
      <c r="AL190" s="1014">
        <f t="shared" si="128"/>
        <v>0</v>
      </c>
      <c r="AM190" s="1014">
        <f t="shared" si="128"/>
        <v>0</v>
      </c>
      <c r="AN190" s="1014">
        <f t="shared" si="128"/>
        <v>0</v>
      </c>
      <c r="AO190" s="1014">
        <f t="shared" si="128"/>
        <v>0</v>
      </c>
      <c r="AP190" s="1014">
        <f t="shared" si="128"/>
        <v>0</v>
      </c>
      <c r="AQ190" s="1014">
        <f t="shared" si="128"/>
        <v>0</v>
      </c>
      <c r="AR190" s="1014">
        <f t="shared" si="128"/>
        <v>0</v>
      </c>
      <c r="AS190" s="131">
        <f t="shared" si="101"/>
        <v>0</v>
      </c>
    </row>
    <row r="191" spans="2:45" x14ac:dyDescent="0.2">
      <c r="B191" s="51" t="s">
        <v>667</v>
      </c>
      <c r="C191" s="511" t="s">
        <v>483</v>
      </c>
      <c r="D191" s="510" t="s">
        <v>131</v>
      </c>
      <c r="E191" s="500"/>
      <c r="F191" s="500"/>
      <c r="G191" s="500"/>
      <c r="H191" s="500"/>
      <c r="I191" s="500"/>
      <c r="J191" s="500"/>
      <c r="K191" s="500"/>
      <c r="L191" s="500"/>
      <c r="M191" s="500"/>
      <c r="N191" s="500"/>
      <c r="O191" s="500"/>
      <c r="P191" s="500"/>
      <c r="Q191" s="131">
        <f t="shared" si="126"/>
        <v>0</v>
      </c>
      <c r="R191" s="493"/>
      <c r="S191" s="51" t="s">
        <v>667</v>
      </c>
      <c r="T191" s="511" t="s">
        <v>483</v>
      </c>
      <c r="U191" s="500"/>
      <c r="V191" s="500"/>
      <c r="W191" s="500"/>
      <c r="X191" s="500"/>
      <c r="Y191" s="500"/>
      <c r="Z191" s="500"/>
      <c r="AA191" s="500"/>
      <c r="AB191" s="500"/>
      <c r="AC191" s="500"/>
      <c r="AD191" s="500"/>
      <c r="AE191" s="500"/>
      <c r="AF191" s="1027"/>
      <c r="AG191" s="1014">
        <f>+E191*U191</f>
        <v>0</v>
      </c>
      <c r="AH191" s="1014">
        <f t="shared" si="128"/>
        <v>0</v>
      </c>
      <c r="AI191" s="1014">
        <f t="shared" si="128"/>
        <v>0</v>
      </c>
      <c r="AJ191" s="1014">
        <f t="shared" si="128"/>
        <v>0</v>
      </c>
      <c r="AK191" s="1014">
        <f t="shared" si="128"/>
        <v>0</v>
      </c>
      <c r="AL191" s="1014">
        <f t="shared" si="128"/>
        <v>0</v>
      </c>
      <c r="AM191" s="1014">
        <f t="shared" si="128"/>
        <v>0</v>
      </c>
      <c r="AN191" s="1014">
        <f t="shared" si="128"/>
        <v>0</v>
      </c>
      <c r="AO191" s="1014">
        <f t="shared" si="128"/>
        <v>0</v>
      </c>
      <c r="AP191" s="1014">
        <f t="shared" si="128"/>
        <v>0</v>
      </c>
      <c r="AQ191" s="1014">
        <f t="shared" si="128"/>
        <v>0</v>
      </c>
      <c r="AR191" s="1014">
        <f t="shared" si="128"/>
        <v>0</v>
      </c>
      <c r="AS191" s="131">
        <f t="shared" si="101"/>
        <v>0</v>
      </c>
    </row>
    <row r="192" spans="2:45" x14ac:dyDescent="0.2">
      <c r="B192" s="51" t="s">
        <v>668</v>
      </c>
      <c r="C192" s="512" t="s">
        <v>484</v>
      </c>
      <c r="D192" s="510" t="s">
        <v>485</v>
      </c>
      <c r="E192" s="513">
        <f t="shared" ref="E192:P192" si="129">E193+E194</f>
        <v>0</v>
      </c>
      <c r="F192" s="513">
        <f t="shared" si="129"/>
        <v>0</v>
      </c>
      <c r="G192" s="513">
        <f t="shared" si="129"/>
        <v>0</v>
      </c>
      <c r="H192" s="513">
        <f t="shared" si="129"/>
        <v>0</v>
      </c>
      <c r="I192" s="513">
        <f t="shared" si="129"/>
        <v>0</v>
      </c>
      <c r="J192" s="513">
        <f t="shared" si="129"/>
        <v>0</v>
      </c>
      <c r="K192" s="513">
        <f t="shared" si="129"/>
        <v>0</v>
      </c>
      <c r="L192" s="513">
        <f t="shared" si="129"/>
        <v>0</v>
      </c>
      <c r="M192" s="513">
        <f t="shared" si="129"/>
        <v>0</v>
      </c>
      <c r="N192" s="513">
        <f t="shared" si="129"/>
        <v>0</v>
      </c>
      <c r="O192" s="513">
        <f t="shared" si="129"/>
        <v>0</v>
      </c>
      <c r="P192" s="513">
        <f t="shared" si="129"/>
        <v>0</v>
      </c>
      <c r="Q192" s="131">
        <f t="shared" si="126"/>
        <v>0</v>
      </c>
      <c r="R192" s="493"/>
      <c r="S192" s="51" t="s">
        <v>668</v>
      </c>
      <c r="T192" s="512" t="s">
        <v>484</v>
      </c>
      <c r="U192" s="513">
        <f>U193+U194</f>
        <v>0</v>
      </c>
      <c r="V192" s="513"/>
      <c r="W192" s="513"/>
      <c r="X192" s="513"/>
      <c r="Y192" s="513"/>
      <c r="Z192" s="513"/>
      <c r="AA192" s="513"/>
      <c r="AB192" s="513"/>
      <c r="AC192" s="513"/>
      <c r="AD192" s="513"/>
      <c r="AE192" s="513"/>
      <c r="AF192" s="1028"/>
      <c r="AG192" s="1014">
        <f>AG193+AG194</f>
        <v>0</v>
      </c>
      <c r="AH192" s="513">
        <f t="shared" ref="AH192:AR192" si="130">AH193+AH194</f>
        <v>0</v>
      </c>
      <c r="AI192" s="513">
        <f t="shared" si="130"/>
        <v>0</v>
      </c>
      <c r="AJ192" s="513">
        <f t="shared" si="130"/>
        <v>0</v>
      </c>
      <c r="AK192" s="513">
        <f t="shared" si="130"/>
        <v>0</v>
      </c>
      <c r="AL192" s="513">
        <f t="shared" si="130"/>
        <v>0</v>
      </c>
      <c r="AM192" s="513">
        <f t="shared" si="130"/>
        <v>0</v>
      </c>
      <c r="AN192" s="513">
        <f t="shared" si="130"/>
        <v>0</v>
      </c>
      <c r="AO192" s="513">
        <f t="shared" si="130"/>
        <v>0</v>
      </c>
      <c r="AP192" s="513">
        <f t="shared" si="130"/>
        <v>0</v>
      </c>
      <c r="AQ192" s="513">
        <f t="shared" si="130"/>
        <v>0</v>
      </c>
      <c r="AR192" s="513">
        <f t="shared" si="130"/>
        <v>0</v>
      </c>
      <c r="AS192" s="131">
        <f t="shared" si="101"/>
        <v>0</v>
      </c>
    </row>
    <row r="193" spans="2:45" x14ac:dyDescent="0.2">
      <c r="B193" s="764" t="s">
        <v>669</v>
      </c>
      <c r="C193" s="512" t="s">
        <v>496</v>
      </c>
      <c r="D193" s="510" t="s">
        <v>485</v>
      </c>
      <c r="E193" s="514"/>
      <c r="F193" s="514"/>
      <c r="G193" s="514"/>
      <c r="H193" s="514"/>
      <c r="I193" s="514"/>
      <c r="J193" s="514"/>
      <c r="K193" s="514"/>
      <c r="L193" s="514"/>
      <c r="M193" s="514"/>
      <c r="N193" s="514"/>
      <c r="O193" s="514"/>
      <c r="P193" s="514"/>
      <c r="Q193" s="131">
        <f t="shared" si="126"/>
        <v>0</v>
      </c>
      <c r="R193" s="493"/>
      <c r="S193" s="764" t="s">
        <v>669</v>
      </c>
      <c r="T193" s="512" t="s">
        <v>496</v>
      </c>
      <c r="U193" s="514"/>
      <c r="V193" s="514"/>
      <c r="W193" s="514"/>
      <c r="X193" s="514"/>
      <c r="Y193" s="514"/>
      <c r="Z193" s="514"/>
      <c r="AA193" s="514"/>
      <c r="AB193" s="514"/>
      <c r="AC193" s="514"/>
      <c r="AD193" s="514"/>
      <c r="AE193" s="514"/>
      <c r="AF193" s="1030"/>
      <c r="AG193" s="1015">
        <f>+E193*U193</f>
        <v>0</v>
      </c>
      <c r="AH193" s="1015">
        <f t="shared" ref="AH193:AR194" si="131">+F193*V193</f>
        <v>0</v>
      </c>
      <c r="AI193" s="1015">
        <f t="shared" si="131"/>
        <v>0</v>
      </c>
      <c r="AJ193" s="1015">
        <f t="shared" si="131"/>
        <v>0</v>
      </c>
      <c r="AK193" s="1015">
        <f t="shared" si="131"/>
        <v>0</v>
      </c>
      <c r="AL193" s="1015">
        <f t="shared" si="131"/>
        <v>0</v>
      </c>
      <c r="AM193" s="1015">
        <f t="shared" si="131"/>
        <v>0</v>
      </c>
      <c r="AN193" s="1015">
        <f t="shared" si="131"/>
        <v>0</v>
      </c>
      <c r="AO193" s="1015">
        <f t="shared" si="131"/>
        <v>0</v>
      </c>
      <c r="AP193" s="1015">
        <f t="shared" si="131"/>
        <v>0</v>
      </c>
      <c r="AQ193" s="1015">
        <f t="shared" si="131"/>
        <v>0</v>
      </c>
      <c r="AR193" s="1015">
        <f t="shared" si="131"/>
        <v>0</v>
      </c>
      <c r="AS193" s="131">
        <f t="shared" si="101"/>
        <v>0</v>
      </c>
    </row>
    <row r="194" spans="2:45" x14ac:dyDescent="0.2">
      <c r="B194" s="767" t="s">
        <v>670</v>
      </c>
      <c r="C194" s="527" t="s">
        <v>491</v>
      </c>
      <c r="D194" s="528" t="s">
        <v>485</v>
      </c>
      <c r="E194" s="506"/>
      <c r="F194" s="506"/>
      <c r="G194" s="506"/>
      <c r="H194" s="506"/>
      <c r="I194" s="506"/>
      <c r="J194" s="506"/>
      <c r="K194" s="506"/>
      <c r="L194" s="506"/>
      <c r="M194" s="506"/>
      <c r="N194" s="506"/>
      <c r="O194" s="506"/>
      <c r="P194" s="506"/>
      <c r="Q194" s="529">
        <f t="shared" si="126"/>
        <v>0</v>
      </c>
      <c r="R194" s="493"/>
      <c r="S194" s="767" t="s">
        <v>670</v>
      </c>
      <c r="T194" s="527" t="s">
        <v>491</v>
      </c>
      <c r="U194" s="506"/>
      <c r="V194" s="506"/>
      <c r="W194" s="506"/>
      <c r="X194" s="506"/>
      <c r="Y194" s="506"/>
      <c r="Z194" s="506"/>
      <c r="AA194" s="506"/>
      <c r="AB194" s="506"/>
      <c r="AC194" s="506"/>
      <c r="AD194" s="506"/>
      <c r="AE194" s="506"/>
      <c r="AF194" s="1034"/>
      <c r="AG194" s="1019">
        <f>+E194*U194</f>
        <v>0</v>
      </c>
      <c r="AH194" s="1019">
        <f t="shared" si="131"/>
        <v>0</v>
      </c>
      <c r="AI194" s="1019">
        <f t="shared" si="131"/>
        <v>0</v>
      </c>
      <c r="AJ194" s="1019">
        <f t="shared" si="131"/>
        <v>0</v>
      </c>
      <c r="AK194" s="1019">
        <f t="shared" si="131"/>
        <v>0</v>
      </c>
      <c r="AL194" s="1019">
        <f t="shared" si="131"/>
        <v>0</v>
      </c>
      <c r="AM194" s="1019">
        <f t="shared" si="131"/>
        <v>0</v>
      </c>
      <c r="AN194" s="1019">
        <f t="shared" si="131"/>
        <v>0</v>
      </c>
      <c r="AO194" s="1019">
        <f t="shared" si="131"/>
        <v>0</v>
      </c>
      <c r="AP194" s="1019">
        <f t="shared" si="131"/>
        <v>0</v>
      </c>
      <c r="AQ194" s="1019">
        <f t="shared" si="131"/>
        <v>0</v>
      </c>
      <c r="AR194" s="1019">
        <f t="shared" si="131"/>
        <v>0</v>
      </c>
      <c r="AS194" s="529">
        <f t="shared" si="101"/>
        <v>0</v>
      </c>
    </row>
    <row r="195" spans="2:45" x14ac:dyDescent="0.2">
      <c r="B195" s="768" t="s">
        <v>271</v>
      </c>
      <c r="C195" s="769" t="s">
        <v>671</v>
      </c>
      <c r="D195" s="658" t="s">
        <v>131</v>
      </c>
      <c r="E195" s="770">
        <f>E172+E161</f>
        <v>0</v>
      </c>
      <c r="F195" s="770">
        <f t="shared" ref="F195:P195" si="132">F172+F161</f>
        <v>0</v>
      </c>
      <c r="G195" s="770">
        <f t="shared" si="132"/>
        <v>0</v>
      </c>
      <c r="H195" s="770">
        <f t="shared" si="132"/>
        <v>0</v>
      </c>
      <c r="I195" s="770">
        <f t="shared" si="132"/>
        <v>0</v>
      </c>
      <c r="J195" s="770">
        <f t="shared" si="132"/>
        <v>0</v>
      </c>
      <c r="K195" s="770">
        <f t="shared" si="132"/>
        <v>0</v>
      </c>
      <c r="L195" s="770">
        <f t="shared" si="132"/>
        <v>0</v>
      </c>
      <c r="M195" s="770">
        <f t="shared" si="132"/>
        <v>0</v>
      </c>
      <c r="N195" s="770">
        <f t="shared" si="132"/>
        <v>0</v>
      </c>
      <c r="O195" s="770">
        <f t="shared" si="132"/>
        <v>0</v>
      </c>
      <c r="P195" s="770">
        <f t="shared" si="132"/>
        <v>0</v>
      </c>
      <c r="Q195" s="530">
        <f t="shared" si="126"/>
        <v>0</v>
      </c>
      <c r="R195" s="493"/>
      <c r="S195" s="768" t="s">
        <v>271</v>
      </c>
      <c r="T195" s="769" t="s">
        <v>671</v>
      </c>
      <c r="U195" s="770">
        <f>U172+U161</f>
        <v>0</v>
      </c>
      <c r="V195" s="770"/>
      <c r="W195" s="770"/>
      <c r="X195" s="770"/>
      <c r="Y195" s="770"/>
      <c r="Z195" s="770"/>
      <c r="AA195" s="770"/>
      <c r="AB195" s="770"/>
      <c r="AC195" s="770"/>
      <c r="AD195" s="770"/>
      <c r="AE195" s="770"/>
      <c r="AF195" s="1035"/>
      <c r="AG195" s="1020">
        <f>AG172+AG161</f>
        <v>0</v>
      </c>
      <c r="AH195" s="770">
        <f t="shared" ref="AH195:AR195" si="133">AH172+AH161</f>
        <v>0</v>
      </c>
      <c r="AI195" s="770">
        <f t="shared" si="133"/>
        <v>0</v>
      </c>
      <c r="AJ195" s="770">
        <f t="shared" si="133"/>
        <v>0</v>
      </c>
      <c r="AK195" s="770">
        <f t="shared" si="133"/>
        <v>0</v>
      </c>
      <c r="AL195" s="770">
        <f t="shared" si="133"/>
        <v>0</v>
      </c>
      <c r="AM195" s="770">
        <f t="shared" si="133"/>
        <v>0</v>
      </c>
      <c r="AN195" s="770">
        <f t="shared" si="133"/>
        <v>0</v>
      </c>
      <c r="AO195" s="770">
        <f t="shared" si="133"/>
        <v>0</v>
      </c>
      <c r="AP195" s="770">
        <f t="shared" si="133"/>
        <v>0</v>
      </c>
      <c r="AQ195" s="770">
        <f t="shared" si="133"/>
        <v>0</v>
      </c>
      <c r="AR195" s="770">
        <f t="shared" si="133"/>
        <v>0</v>
      </c>
      <c r="AS195" s="530">
        <f t="shared" si="101"/>
        <v>0</v>
      </c>
    </row>
    <row r="196" spans="2:45" x14ac:dyDescent="0.2">
      <c r="B196" s="48" t="s">
        <v>272</v>
      </c>
      <c r="C196" s="491" t="s">
        <v>498</v>
      </c>
      <c r="D196" s="771"/>
      <c r="E196" s="133">
        <f>E199+E200+E201+E204</f>
        <v>0</v>
      </c>
      <c r="F196" s="133">
        <f t="shared" ref="F196:P196" si="134">F199+F200+F201+F204</f>
        <v>0</v>
      </c>
      <c r="G196" s="133">
        <f t="shared" si="134"/>
        <v>0</v>
      </c>
      <c r="H196" s="133">
        <f t="shared" si="134"/>
        <v>0</v>
      </c>
      <c r="I196" s="133">
        <f t="shared" si="134"/>
        <v>0</v>
      </c>
      <c r="J196" s="133">
        <f t="shared" si="134"/>
        <v>0</v>
      </c>
      <c r="K196" s="133">
        <f t="shared" si="134"/>
        <v>0</v>
      </c>
      <c r="L196" s="133">
        <f t="shared" si="134"/>
        <v>0</v>
      </c>
      <c r="M196" s="133">
        <f t="shared" si="134"/>
        <v>0</v>
      </c>
      <c r="N196" s="133">
        <f t="shared" si="134"/>
        <v>0</v>
      </c>
      <c r="O196" s="133">
        <f t="shared" si="134"/>
        <v>0</v>
      </c>
      <c r="P196" s="133">
        <f t="shared" si="134"/>
        <v>0</v>
      </c>
      <c r="Q196" s="134">
        <f t="shared" si="126"/>
        <v>0</v>
      </c>
      <c r="R196" s="493"/>
      <c r="S196" s="48" t="s">
        <v>272</v>
      </c>
      <c r="T196" s="491" t="s">
        <v>498</v>
      </c>
      <c r="U196" s="133">
        <f>U199+U200+U201+U204</f>
        <v>0</v>
      </c>
      <c r="V196" s="133"/>
      <c r="W196" s="133"/>
      <c r="X196" s="133"/>
      <c r="Y196" s="133"/>
      <c r="Z196" s="133"/>
      <c r="AA196" s="133"/>
      <c r="AB196" s="133"/>
      <c r="AC196" s="133"/>
      <c r="AD196" s="133"/>
      <c r="AE196" s="133"/>
      <c r="AF196" s="1031"/>
      <c r="AG196" s="1016">
        <f>AG199+AG200+AG201+AG204</f>
        <v>0</v>
      </c>
      <c r="AH196" s="133">
        <f t="shared" ref="AH196:AR196" si="135">AH199+AH200+AH201+AH204</f>
        <v>0</v>
      </c>
      <c r="AI196" s="133">
        <f t="shared" si="135"/>
        <v>0</v>
      </c>
      <c r="AJ196" s="133">
        <f t="shared" si="135"/>
        <v>0</v>
      </c>
      <c r="AK196" s="133">
        <f t="shared" si="135"/>
        <v>0</v>
      </c>
      <c r="AL196" s="133">
        <f t="shared" si="135"/>
        <v>0</v>
      </c>
      <c r="AM196" s="133">
        <f t="shared" si="135"/>
        <v>0</v>
      </c>
      <c r="AN196" s="133">
        <f t="shared" si="135"/>
        <v>0</v>
      </c>
      <c r="AO196" s="133">
        <f t="shared" si="135"/>
        <v>0</v>
      </c>
      <c r="AP196" s="133">
        <f t="shared" si="135"/>
        <v>0</v>
      </c>
      <c r="AQ196" s="133">
        <f t="shared" si="135"/>
        <v>0</v>
      </c>
      <c r="AR196" s="133">
        <f t="shared" si="135"/>
        <v>0</v>
      </c>
      <c r="AS196" s="134">
        <f t="shared" si="101"/>
        <v>0</v>
      </c>
    </row>
    <row r="197" spans="2:45" x14ac:dyDescent="0.2">
      <c r="B197" s="72" t="s">
        <v>419</v>
      </c>
      <c r="C197" s="516" t="s">
        <v>488</v>
      </c>
      <c r="D197" s="517"/>
      <c r="E197" s="761"/>
      <c r="F197" s="761"/>
      <c r="G197" s="761"/>
      <c r="H197" s="761"/>
      <c r="I197" s="761"/>
      <c r="J197" s="761"/>
      <c r="K197" s="761"/>
      <c r="L197" s="761"/>
      <c r="M197" s="761"/>
      <c r="N197" s="761"/>
      <c r="O197" s="761"/>
      <c r="P197" s="761"/>
      <c r="Q197" s="518"/>
      <c r="R197" s="493"/>
      <c r="S197" s="72" t="s">
        <v>419</v>
      </c>
      <c r="T197" s="516" t="s">
        <v>488</v>
      </c>
      <c r="U197" s="761"/>
      <c r="V197" s="761"/>
      <c r="W197" s="761"/>
      <c r="X197" s="761"/>
      <c r="Y197" s="761"/>
      <c r="Z197" s="761"/>
      <c r="AA197" s="761"/>
      <c r="AB197" s="761"/>
      <c r="AC197" s="761"/>
      <c r="AD197" s="761"/>
      <c r="AE197" s="761"/>
      <c r="AF197" s="1025"/>
      <c r="AG197" s="1012"/>
      <c r="AH197" s="761"/>
      <c r="AI197" s="761"/>
      <c r="AJ197" s="761"/>
      <c r="AK197" s="761"/>
      <c r="AL197" s="761"/>
      <c r="AM197" s="761"/>
      <c r="AN197" s="761"/>
      <c r="AO197" s="761"/>
      <c r="AP197" s="761"/>
      <c r="AQ197" s="761"/>
      <c r="AR197" s="761"/>
      <c r="AS197" s="518">
        <f t="shared" si="101"/>
        <v>0</v>
      </c>
    </row>
    <row r="198" spans="2:45" x14ac:dyDescent="0.2">
      <c r="B198" s="762" t="s">
        <v>672</v>
      </c>
      <c r="C198" s="763" t="s">
        <v>647</v>
      </c>
      <c r="D198" s="606" t="s">
        <v>479</v>
      </c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608"/>
      <c r="R198" s="493"/>
      <c r="S198" s="762" t="s">
        <v>672</v>
      </c>
      <c r="T198" s="763" t="s">
        <v>647</v>
      </c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026"/>
      <c r="AG198" s="1013"/>
      <c r="AH198" s="135"/>
      <c r="AI198" s="135"/>
      <c r="AJ198" s="135"/>
      <c r="AK198" s="135"/>
      <c r="AL198" s="135"/>
      <c r="AM198" s="135"/>
      <c r="AN198" s="135"/>
      <c r="AO198" s="135"/>
      <c r="AP198" s="135"/>
      <c r="AQ198" s="135"/>
      <c r="AR198" s="135"/>
      <c r="AS198" s="608">
        <f t="shared" si="101"/>
        <v>0</v>
      </c>
    </row>
    <row r="199" spans="2:45" x14ac:dyDescent="0.2">
      <c r="B199" s="51" t="s">
        <v>673</v>
      </c>
      <c r="C199" s="495" t="s">
        <v>648</v>
      </c>
      <c r="D199" s="496" t="s">
        <v>479</v>
      </c>
      <c r="E199" s="500"/>
      <c r="F199" s="500"/>
      <c r="G199" s="500"/>
      <c r="H199" s="500"/>
      <c r="I199" s="500"/>
      <c r="J199" s="500"/>
      <c r="K199" s="500"/>
      <c r="L199" s="500"/>
      <c r="M199" s="500"/>
      <c r="N199" s="500"/>
      <c r="O199" s="500"/>
      <c r="P199" s="500"/>
      <c r="Q199" s="498">
        <f>SUM(E199:P199)</f>
        <v>0</v>
      </c>
      <c r="R199" s="493"/>
      <c r="S199" s="51" t="s">
        <v>673</v>
      </c>
      <c r="T199" s="495" t="s">
        <v>648</v>
      </c>
      <c r="U199" s="500"/>
      <c r="V199" s="500"/>
      <c r="W199" s="500"/>
      <c r="X199" s="500"/>
      <c r="Y199" s="500"/>
      <c r="Z199" s="500"/>
      <c r="AA199" s="500"/>
      <c r="AB199" s="500"/>
      <c r="AC199" s="500"/>
      <c r="AD199" s="500"/>
      <c r="AE199" s="500"/>
      <c r="AF199" s="1027"/>
      <c r="AG199" s="1014">
        <f>+E199*U199</f>
        <v>0</v>
      </c>
      <c r="AH199" s="1014">
        <f t="shared" ref="AH199:AR200" si="136">+F199*V199</f>
        <v>0</v>
      </c>
      <c r="AI199" s="1014">
        <f t="shared" si="136"/>
        <v>0</v>
      </c>
      <c r="AJ199" s="1014">
        <f t="shared" si="136"/>
        <v>0</v>
      </c>
      <c r="AK199" s="1014">
        <f t="shared" si="136"/>
        <v>0</v>
      </c>
      <c r="AL199" s="1014">
        <f t="shared" si="136"/>
        <v>0</v>
      </c>
      <c r="AM199" s="1014">
        <f t="shared" si="136"/>
        <v>0</v>
      </c>
      <c r="AN199" s="1014">
        <f t="shared" si="136"/>
        <v>0</v>
      </c>
      <c r="AO199" s="1014">
        <f t="shared" si="136"/>
        <v>0</v>
      </c>
      <c r="AP199" s="1014">
        <f t="shared" si="136"/>
        <v>0</v>
      </c>
      <c r="AQ199" s="1014">
        <f t="shared" si="136"/>
        <v>0</v>
      </c>
      <c r="AR199" s="1014">
        <f t="shared" si="136"/>
        <v>0</v>
      </c>
      <c r="AS199" s="498">
        <f t="shared" si="101"/>
        <v>0</v>
      </c>
    </row>
    <row r="200" spans="2:45" x14ac:dyDescent="0.2">
      <c r="B200" s="51" t="s">
        <v>674</v>
      </c>
      <c r="C200" s="495" t="s">
        <v>480</v>
      </c>
      <c r="D200" s="496" t="s">
        <v>479</v>
      </c>
      <c r="E200" s="500"/>
      <c r="F200" s="500"/>
      <c r="G200" s="500"/>
      <c r="H200" s="500"/>
      <c r="I200" s="500"/>
      <c r="J200" s="500"/>
      <c r="K200" s="500"/>
      <c r="L200" s="500"/>
      <c r="M200" s="500"/>
      <c r="N200" s="500"/>
      <c r="O200" s="500"/>
      <c r="P200" s="500"/>
      <c r="Q200" s="498">
        <f>SUM(E200:P200)</f>
        <v>0</v>
      </c>
      <c r="R200" s="493"/>
      <c r="S200" s="51" t="s">
        <v>674</v>
      </c>
      <c r="T200" s="495" t="s">
        <v>480</v>
      </c>
      <c r="U200" s="500"/>
      <c r="V200" s="500"/>
      <c r="W200" s="500"/>
      <c r="X200" s="500"/>
      <c r="Y200" s="500"/>
      <c r="Z200" s="500"/>
      <c r="AA200" s="500"/>
      <c r="AB200" s="500"/>
      <c r="AC200" s="500"/>
      <c r="AD200" s="500"/>
      <c r="AE200" s="500"/>
      <c r="AF200" s="1027"/>
      <c r="AG200" s="1014">
        <f>+E200*U200</f>
        <v>0</v>
      </c>
      <c r="AH200" s="1014">
        <f t="shared" si="136"/>
        <v>0</v>
      </c>
      <c r="AI200" s="1014">
        <f t="shared" si="136"/>
        <v>0</v>
      </c>
      <c r="AJ200" s="1014">
        <f t="shared" si="136"/>
        <v>0</v>
      </c>
      <c r="AK200" s="1014">
        <f t="shared" si="136"/>
        <v>0</v>
      </c>
      <c r="AL200" s="1014">
        <f t="shared" si="136"/>
        <v>0</v>
      </c>
      <c r="AM200" s="1014">
        <f t="shared" si="136"/>
        <v>0</v>
      </c>
      <c r="AN200" s="1014">
        <f t="shared" si="136"/>
        <v>0</v>
      </c>
      <c r="AO200" s="1014">
        <f t="shared" si="136"/>
        <v>0</v>
      </c>
      <c r="AP200" s="1014">
        <f t="shared" si="136"/>
        <v>0</v>
      </c>
      <c r="AQ200" s="1014">
        <f t="shared" si="136"/>
        <v>0</v>
      </c>
      <c r="AR200" s="1014">
        <f t="shared" si="136"/>
        <v>0</v>
      </c>
      <c r="AS200" s="498">
        <f t="shared" si="101"/>
        <v>0</v>
      </c>
    </row>
    <row r="201" spans="2:45" x14ac:dyDescent="0.2">
      <c r="B201" s="51" t="s">
        <v>37</v>
      </c>
      <c r="C201" s="509" t="s">
        <v>481</v>
      </c>
      <c r="D201" s="510" t="s">
        <v>131</v>
      </c>
      <c r="E201" s="513">
        <f t="shared" ref="E201:P201" si="137">E202+E203</f>
        <v>0</v>
      </c>
      <c r="F201" s="513">
        <f t="shared" si="137"/>
        <v>0</v>
      </c>
      <c r="G201" s="513">
        <f t="shared" si="137"/>
        <v>0</v>
      </c>
      <c r="H201" s="513">
        <f t="shared" si="137"/>
        <v>0</v>
      </c>
      <c r="I201" s="513">
        <f t="shared" si="137"/>
        <v>0</v>
      </c>
      <c r="J201" s="513">
        <f t="shared" si="137"/>
        <v>0</v>
      </c>
      <c r="K201" s="513">
        <f t="shared" si="137"/>
        <v>0</v>
      </c>
      <c r="L201" s="513">
        <f t="shared" si="137"/>
        <v>0</v>
      </c>
      <c r="M201" s="513">
        <f t="shared" si="137"/>
        <v>0</v>
      </c>
      <c r="N201" s="513">
        <f t="shared" si="137"/>
        <v>0</v>
      </c>
      <c r="O201" s="513">
        <f t="shared" si="137"/>
        <v>0</v>
      </c>
      <c r="P201" s="513">
        <f t="shared" si="137"/>
        <v>0</v>
      </c>
      <c r="Q201" s="131">
        <f t="shared" ref="Q201:Q206" si="138">SUM(E201:P201)</f>
        <v>0</v>
      </c>
      <c r="R201" s="493"/>
      <c r="S201" s="51" t="s">
        <v>37</v>
      </c>
      <c r="T201" s="509" t="s">
        <v>481</v>
      </c>
      <c r="U201" s="513">
        <f>U202+U203</f>
        <v>0</v>
      </c>
      <c r="V201" s="513"/>
      <c r="W201" s="513"/>
      <c r="X201" s="513"/>
      <c r="Y201" s="513"/>
      <c r="Z201" s="513"/>
      <c r="AA201" s="513"/>
      <c r="AB201" s="513"/>
      <c r="AC201" s="513"/>
      <c r="AD201" s="513"/>
      <c r="AE201" s="513"/>
      <c r="AF201" s="1028"/>
      <c r="AG201" s="1014">
        <f>AG202+AG203</f>
        <v>0</v>
      </c>
      <c r="AH201" s="513">
        <f t="shared" ref="AH201:AR201" si="139">AH202+AH203</f>
        <v>0</v>
      </c>
      <c r="AI201" s="513">
        <f t="shared" si="139"/>
        <v>0</v>
      </c>
      <c r="AJ201" s="513">
        <f t="shared" si="139"/>
        <v>0</v>
      </c>
      <c r="AK201" s="513">
        <f t="shared" si="139"/>
        <v>0</v>
      </c>
      <c r="AL201" s="513">
        <f t="shared" si="139"/>
        <v>0</v>
      </c>
      <c r="AM201" s="513">
        <f t="shared" si="139"/>
        <v>0</v>
      </c>
      <c r="AN201" s="513">
        <f t="shared" si="139"/>
        <v>0</v>
      </c>
      <c r="AO201" s="513">
        <f t="shared" si="139"/>
        <v>0</v>
      </c>
      <c r="AP201" s="513">
        <f t="shared" si="139"/>
        <v>0</v>
      </c>
      <c r="AQ201" s="513">
        <f t="shared" si="139"/>
        <v>0</v>
      </c>
      <c r="AR201" s="513">
        <f t="shared" si="139"/>
        <v>0</v>
      </c>
      <c r="AS201" s="131">
        <f t="shared" si="101"/>
        <v>0</v>
      </c>
    </row>
    <row r="202" spans="2:45" x14ac:dyDescent="0.2">
      <c r="B202" s="51" t="s">
        <v>38</v>
      </c>
      <c r="C202" s="511" t="s">
        <v>482</v>
      </c>
      <c r="D202" s="510" t="s">
        <v>131</v>
      </c>
      <c r="E202" s="500"/>
      <c r="F202" s="500"/>
      <c r="G202" s="500"/>
      <c r="H202" s="500"/>
      <c r="I202" s="500"/>
      <c r="J202" s="500"/>
      <c r="K202" s="500"/>
      <c r="L202" s="500"/>
      <c r="M202" s="500"/>
      <c r="N202" s="500"/>
      <c r="O202" s="500"/>
      <c r="P202" s="500"/>
      <c r="Q202" s="131">
        <f t="shared" si="138"/>
        <v>0</v>
      </c>
      <c r="R202" s="493"/>
      <c r="S202" s="51" t="s">
        <v>38</v>
      </c>
      <c r="T202" s="511" t="s">
        <v>482</v>
      </c>
      <c r="U202" s="500"/>
      <c r="V202" s="500"/>
      <c r="W202" s="500"/>
      <c r="X202" s="500"/>
      <c r="Y202" s="500"/>
      <c r="Z202" s="500"/>
      <c r="AA202" s="500"/>
      <c r="AB202" s="500"/>
      <c r="AC202" s="500"/>
      <c r="AD202" s="500"/>
      <c r="AE202" s="500"/>
      <c r="AF202" s="1027"/>
      <c r="AG202" s="1014">
        <f>+E202*U202</f>
        <v>0</v>
      </c>
      <c r="AH202" s="1014">
        <f t="shared" ref="AH202:AR203" si="140">+F202*V202</f>
        <v>0</v>
      </c>
      <c r="AI202" s="1014">
        <f t="shared" si="140"/>
        <v>0</v>
      </c>
      <c r="AJ202" s="1014">
        <f t="shared" si="140"/>
        <v>0</v>
      </c>
      <c r="AK202" s="1014">
        <f t="shared" si="140"/>
        <v>0</v>
      </c>
      <c r="AL202" s="1014">
        <f t="shared" si="140"/>
        <v>0</v>
      </c>
      <c r="AM202" s="1014">
        <f t="shared" si="140"/>
        <v>0</v>
      </c>
      <c r="AN202" s="1014">
        <f t="shared" si="140"/>
        <v>0</v>
      </c>
      <c r="AO202" s="1014">
        <f t="shared" si="140"/>
        <v>0</v>
      </c>
      <c r="AP202" s="1014">
        <f t="shared" si="140"/>
        <v>0</v>
      </c>
      <c r="AQ202" s="1014">
        <f t="shared" si="140"/>
        <v>0</v>
      </c>
      <c r="AR202" s="1014">
        <f t="shared" si="140"/>
        <v>0</v>
      </c>
      <c r="AS202" s="131">
        <f t="shared" si="101"/>
        <v>0</v>
      </c>
    </row>
    <row r="203" spans="2:45" x14ac:dyDescent="0.2">
      <c r="B203" s="51" t="s">
        <v>39</v>
      </c>
      <c r="C203" s="511" t="s">
        <v>483</v>
      </c>
      <c r="D203" s="510" t="s">
        <v>131</v>
      </c>
      <c r="E203" s="500"/>
      <c r="F203" s="500"/>
      <c r="G203" s="500"/>
      <c r="H203" s="500"/>
      <c r="I203" s="500"/>
      <c r="J203" s="500"/>
      <c r="K203" s="500"/>
      <c r="L203" s="500"/>
      <c r="M203" s="500"/>
      <c r="N203" s="500"/>
      <c r="O203" s="500"/>
      <c r="P203" s="500"/>
      <c r="Q203" s="131">
        <f t="shared" si="138"/>
        <v>0</v>
      </c>
      <c r="R203" s="493"/>
      <c r="S203" s="51" t="s">
        <v>39</v>
      </c>
      <c r="T203" s="511" t="s">
        <v>483</v>
      </c>
      <c r="U203" s="500"/>
      <c r="V203" s="500"/>
      <c r="W203" s="500"/>
      <c r="X203" s="500"/>
      <c r="Y203" s="500"/>
      <c r="Z203" s="500"/>
      <c r="AA203" s="500"/>
      <c r="AB203" s="500"/>
      <c r="AC203" s="500"/>
      <c r="AD203" s="500"/>
      <c r="AE203" s="500"/>
      <c r="AF203" s="1027"/>
      <c r="AG203" s="1014">
        <f>+E203*U203</f>
        <v>0</v>
      </c>
      <c r="AH203" s="1014">
        <f t="shared" si="140"/>
        <v>0</v>
      </c>
      <c r="AI203" s="1014">
        <f t="shared" si="140"/>
        <v>0</v>
      </c>
      <c r="AJ203" s="1014">
        <f t="shared" si="140"/>
        <v>0</v>
      </c>
      <c r="AK203" s="1014">
        <f t="shared" si="140"/>
        <v>0</v>
      </c>
      <c r="AL203" s="1014">
        <f t="shared" si="140"/>
        <v>0</v>
      </c>
      <c r="AM203" s="1014">
        <f t="shared" si="140"/>
        <v>0</v>
      </c>
      <c r="AN203" s="1014">
        <f t="shared" si="140"/>
        <v>0</v>
      </c>
      <c r="AO203" s="1014">
        <f t="shared" si="140"/>
        <v>0</v>
      </c>
      <c r="AP203" s="1014">
        <f t="shared" si="140"/>
        <v>0</v>
      </c>
      <c r="AQ203" s="1014">
        <f t="shared" si="140"/>
        <v>0</v>
      </c>
      <c r="AR203" s="1014">
        <f t="shared" si="140"/>
        <v>0</v>
      </c>
      <c r="AS203" s="131">
        <f t="shared" si="101"/>
        <v>0</v>
      </c>
    </row>
    <row r="204" spans="2:45" x14ac:dyDescent="0.2">
      <c r="B204" s="51" t="s">
        <v>42</v>
      </c>
      <c r="C204" s="512" t="s">
        <v>484</v>
      </c>
      <c r="D204" s="510" t="s">
        <v>485</v>
      </c>
      <c r="E204" s="513">
        <f t="shared" ref="E204:P204" si="141">E205+E206</f>
        <v>0</v>
      </c>
      <c r="F204" s="513">
        <f t="shared" si="141"/>
        <v>0</v>
      </c>
      <c r="G204" s="513">
        <f t="shared" si="141"/>
        <v>0</v>
      </c>
      <c r="H204" s="513">
        <f t="shared" si="141"/>
        <v>0</v>
      </c>
      <c r="I204" s="513">
        <f t="shared" si="141"/>
        <v>0</v>
      </c>
      <c r="J204" s="513">
        <f t="shared" si="141"/>
        <v>0</v>
      </c>
      <c r="K204" s="513">
        <f t="shared" si="141"/>
        <v>0</v>
      </c>
      <c r="L204" s="513">
        <f t="shared" si="141"/>
        <v>0</v>
      </c>
      <c r="M204" s="513">
        <f t="shared" si="141"/>
        <v>0</v>
      </c>
      <c r="N204" s="513">
        <f t="shared" si="141"/>
        <v>0</v>
      </c>
      <c r="O204" s="513">
        <f t="shared" si="141"/>
        <v>0</v>
      </c>
      <c r="P204" s="513">
        <f t="shared" si="141"/>
        <v>0</v>
      </c>
      <c r="Q204" s="131">
        <f t="shared" si="138"/>
        <v>0</v>
      </c>
      <c r="R204" s="493"/>
      <c r="S204" s="51" t="s">
        <v>42</v>
      </c>
      <c r="T204" s="512" t="s">
        <v>484</v>
      </c>
      <c r="U204" s="513">
        <f>U205+U206</f>
        <v>0</v>
      </c>
      <c r="V204" s="513"/>
      <c r="W204" s="513"/>
      <c r="X204" s="513"/>
      <c r="Y204" s="513"/>
      <c r="Z204" s="513"/>
      <c r="AA204" s="513"/>
      <c r="AB204" s="513"/>
      <c r="AC204" s="513"/>
      <c r="AD204" s="513"/>
      <c r="AE204" s="513"/>
      <c r="AF204" s="1028"/>
      <c r="AG204" s="1014">
        <f>AG205+AG206</f>
        <v>0</v>
      </c>
      <c r="AH204" s="513">
        <f t="shared" ref="AH204:AR204" si="142">AH205+AH206</f>
        <v>0</v>
      </c>
      <c r="AI204" s="513">
        <f t="shared" si="142"/>
        <v>0</v>
      </c>
      <c r="AJ204" s="513">
        <f t="shared" si="142"/>
        <v>0</v>
      </c>
      <c r="AK204" s="513">
        <f t="shared" si="142"/>
        <v>0</v>
      </c>
      <c r="AL204" s="513">
        <f t="shared" si="142"/>
        <v>0</v>
      </c>
      <c r="AM204" s="513">
        <f t="shared" si="142"/>
        <v>0</v>
      </c>
      <c r="AN204" s="513">
        <f t="shared" si="142"/>
        <v>0</v>
      </c>
      <c r="AO204" s="513">
        <f t="shared" si="142"/>
        <v>0</v>
      </c>
      <c r="AP204" s="513">
        <f t="shared" si="142"/>
        <v>0</v>
      </c>
      <c r="AQ204" s="513">
        <f t="shared" si="142"/>
        <v>0</v>
      </c>
      <c r="AR204" s="513">
        <f t="shared" si="142"/>
        <v>0</v>
      </c>
      <c r="AS204" s="131">
        <f t="shared" si="101"/>
        <v>0</v>
      </c>
    </row>
    <row r="205" spans="2:45" x14ac:dyDescent="0.2">
      <c r="B205" s="764" t="s">
        <v>675</v>
      </c>
      <c r="C205" s="512" t="s">
        <v>496</v>
      </c>
      <c r="D205" s="510" t="s">
        <v>485</v>
      </c>
      <c r="E205" s="514"/>
      <c r="F205" s="514"/>
      <c r="G205" s="514"/>
      <c r="H205" s="514"/>
      <c r="I205" s="514"/>
      <c r="J205" s="514"/>
      <c r="K205" s="514"/>
      <c r="L205" s="514"/>
      <c r="M205" s="514"/>
      <c r="N205" s="514"/>
      <c r="O205" s="514"/>
      <c r="P205" s="514"/>
      <c r="Q205" s="131">
        <f t="shared" si="138"/>
        <v>0</v>
      </c>
      <c r="R205" s="493"/>
      <c r="S205" s="764" t="s">
        <v>675</v>
      </c>
      <c r="T205" s="512" t="s">
        <v>496</v>
      </c>
      <c r="U205" s="514"/>
      <c r="V205" s="514"/>
      <c r="W205" s="514"/>
      <c r="X205" s="514"/>
      <c r="Y205" s="514"/>
      <c r="Z205" s="514"/>
      <c r="AA205" s="514"/>
      <c r="AB205" s="514"/>
      <c r="AC205" s="514"/>
      <c r="AD205" s="514"/>
      <c r="AE205" s="514"/>
      <c r="AF205" s="1030"/>
      <c r="AG205" s="1015">
        <f>+E205*U205</f>
        <v>0</v>
      </c>
      <c r="AH205" s="1015">
        <f t="shared" ref="AH205:AR206" si="143">+F205*V205</f>
        <v>0</v>
      </c>
      <c r="AI205" s="1015">
        <f t="shared" si="143"/>
        <v>0</v>
      </c>
      <c r="AJ205" s="1015">
        <f t="shared" si="143"/>
        <v>0</v>
      </c>
      <c r="AK205" s="1015">
        <f t="shared" si="143"/>
        <v>0</v>
      </c>
      <c r="AL205" s="1015">
        <f t="shared" si="143"/>
        <v>0</v>
      </c>
      <c r="AM205" s="1015">
        <f t="shared" si="143"/>
        <v>0</v>
      </c>
      <c r="AN205" s="1015">
        <f t="shared" si="143"/>
        <v>0</v>
      </c>
      <c r="AO205" s="1015">
        <f t="shared" si="143"/>
        <v>0</v>
      </c>
      <c r="AP205" s="1015">
        <f t="shared" si="143"/>
        <v>0</v>
      </c>
      <c r="AQ205" s="1015">
        <f t="shared" si="143"/>
        <v>0</v>
      </c>
      <c r="AR205" s="1015">
        <f t="shared" si="143"/>
        <v>0</v>
      </c>
      <c r="AS205" s="131">
        <f t="shared" si="101"/>
        <v>0</v>
      </c>
    </row>
    <row r="206" spans="2:45" x14ac:dyDescent="0.2">
      <c r="B206" s="767" t="s">
        <v>676</v>
      </c>
      <c r="C206" s="527" t="s">
        <v>491</v>
      </c>
      <c r="D206" s="528" t="s">
        <v>485</v>
      </c>
      <c r="E206" s="506"/>
      <c r="F206" s="506"/>
      <c r="G206" s="506"/>
      <c r="H206" s="506"/>
      <c r="I206" s="506"/>
      <c r="J206" s="506"/>
      <c r="K206" s="506"/>
      <c r="L206" s="506"/>
      <c r="M206" s="506"/>
      <c r="N206" s="506"/>
      <c r="O206" s="506"/>
      <c r="P206" s="506"/>
      <c r="Q206" s="529">
        <f t="shared" si="138"/>
        <v>0</v>
      </c>
      <c r="R206" s="493"/>
      <c r="S206" s="767" t="s">
        <v>676</v>
      </c>
      <c r="T206" s="527" t="s">
        <v>491</v>
      </c>
      <c r="U206" s="506"/>
      <c r="V206" s="506"/>
      <c r="W206" s="506"/>
      <c r="X206" s="506"/>
      <c r="Y206" s="506"/>
      <c r="Z206" s="506"/>
      <c r="AA206" s="506"/>
      <c r="AB206" s="506"/>
      <c r="AC206" s="506"/>
      <c r="AD206" s="506"/>
      <c r="AE206" s="506"/>
      <c r="AF206" s="1034"/>
      <c r="AG206" s="1019">
        <f>+E206*U206</f>
        <v>0</v>
      </c>
      <c r="AH206" s="1019">
        <f t="shared" si="143"/>
        <v>0</v>
      </c>
      <c r="AI206" s="1019">
        <f t="shared" si="143"/>
        <v>0</v>
      </c>
      <c r="AJ206" s="1019">
        <f t="shared" si="143"/>
        <v>0</v>
      </c>
      <c r="AK206" s="1019">
        <f t="shared" si="143"/>
        <v>0</v>
      </c>
      <c r="AL206" s="1019">
        <f t="shared" si="143"/>
        <v>0</v>
      </c>
      <c r="AM206" s="1019">
        <f t="shared" si="143"/>
        <v>0</v>
      </c>
      <c r="AN206" s="1019">
        <f t="shared" si="143"/>
        <v>0</v>
      </c>
      <c r="AO206" s="1019">
        <f t="shared" si="143"/>
        <v>0</v>
      </c>
      <c r="AP206" s="1019">
        <f t="shared" si="143"/>
        <v>0</v>
      </c>
      <c r="AQ206" s="1019">
        <f t="shared" si="143"/>
        <v>0</v>
      </c>
      <c r="AR206" s="1019">
        <f t="shared" si="143"/>
        <v>0</v>
      </c>
      <c r="AS206" s="529">
        <f t="shared" si="101"/>
        <v>0</v>
      </c>
    </row>
    <row r="207" spans="2:45" x14ac:dyDescent="0.2">
      <c r="B207" s="768"/>
      <c r="C207" s="527" t="s">
        <v>677</v>
      </c>
      <c r="D207" s="528"/>
      <c r="E207" s="531"/>
      <c r="F207" s="531"/>
      <c r="G207" s="531"/>
      <c r="H207" s="531"/>
      <c r="I207" s="531"/>
      <c r="J207" s="531"/>
      <c r="K207" s="531"/>
      <c r="L207" s="531"/>
      <c r="M207" s="531"/>
      <c r="N207" s="531"/>
      <c r="O207" s="531"/>
      <c r="P207" s="531"/>
      <c r="Q207" s="529"/>
      <c r="R207" s="493"/>
      <c r="S207" s="768"/>
      <c r="T207" s="527" t="s">
        <v>677</v>
      </c>
      <c r="U207" s="531"/>
      <c r="V207" s="531"/>
      <c r="W207" s="531"/>
      <c r="X207" s="531"/>
      <c r="Y207" s="531"/>
      <c r="Z207" s="531"/>
      <c r="AA207" s="531"/>
      <c r="AB207" s="531"/>
      <c r="AC207" s="531"/>
      <c r="AD207" s="531"/>
      <c r="AE207" s="531"/>
      <c r="AF207" s="1036"/>
      <c r="AG207" s="1019"/>
      <c r="AH207" s="531"/>
      <c r="AI207" s="531"/>
      <c r="AJ207" s="531"/>
      <c r="AK207" s="531"/>
      <c r="AL207" s="531"/>
      <c r="AM207" s="531"/>
      <c r="AN207" s="531"/>
      <c r="AO207" s="531"/>
      <c r="AP207" s="531"/>
      <c r="AQ207" s="531"/>
      <c r="AR207" s="531"/>
      <c r="AS207" s="529">
        <f t="shared" si="101"/>
        <v>0</v>
      </c>
    </row>
    <row r="208" spans="2:45" x14ac:dyDescent="0.2">
      <c r="B208" s="48" t="s">
        <v>273</v>
      </c>
      <c r="C208" s="491" t="s">
        <v>501</v>
      </c>
      <c r="D208" s="515" t="s">
        <v>131</v>
      </c>
      <c r="E208" s="133">
        <f>E209+E226</f>
        <v>0</v>
      </c>
      <c r="F208" s="133">
        <f t="shared" ref="F208:P208" si="144">F209+F226</f>
        <v>0</v>
      </c>
      <c r="G208" s="133">
        <f t="shared" si="144"/>
        <v>0</v>
      </c>
      <c r="H208" s="133">
        <f t="shared" si="144"/>
        <v>0</v>
      </c>
      <c r="I208" s="133">
        <f t="shared" si="144"/>
        <v>0</v>
      </c>
      <c r="J208" s="133">
        <f t="shared" si="144"/>
        <v>0</v>
      </c>
      <c r="K208" s="133">
        <f t="shared" si="144"/>
        <v>0</v>
      </c>
      <c r="L208" s="133">
        <f t="shared" si="144"/>
        <v>0</v>
      </c>
      <c r="M208" s="133">
        <f t="shared" si="144"/>
        <v>0</v>
      </c>
      <c r="N208" s="133">
        <f t="shared" si="144"/>
        <v>0</v>
      </c>
      <c r="O208" s="133">
        <f t="shared" si="144"/>
        <v>0</v>
      </c>
      <c r="P208" s="133">
        <f t="shared" si="144"/>
        <v>0</v>
      </c>
      <c r="Q208" s="134">
        <f>SUM(E208:P208)</f>
        <v>0</v>
      </c>
      <c r="R208" s="493"/>
      <c r="S208" s="48" t="s">
        <v>273</v>
      </c>
      <c r="T208" s="491" t="s">
        <v>501</v>
      </c>
      <c r="U208" s="133">
        <f>U209+U226</f>
        <v>0</v>
      </c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031"/>
      <c r="AG208" s="1016">
        <f>AG209+AG226</f>
        <v>0</v>
      </c>
      <c r="AH208" s="133">
        <f t="shared" ref="AH208:AR208" si="145">AH209+AH226</f>
        <v>0</v>
      </c>
      <c r="AI208" s="133">
        <f t="shared" si="145"/>
        <v>0</v>
      </c>
      <c r="AJ208" s="133">
        <f t="shared" si="145"/>
        <v>0</v>
      </c>
      <c r="AK208" s="133">
        <f t="shared" si="145"/>
        <v>0</v>
      </c>
      <c r="AL208" s="133">
        <f t="shared" si="145"/>
        <v>0</v>
      </c>
      <c r="AM208" s="133">
        <f t="shared" si="145"/>
        <v>0</v>
      </c>
      <c r="AN208" s="133">
        <f t="shared" si="145"/>
        <v>0</v>
      </c>
      <c r="AO208" s="133">
        <f t="shared" si="145"/>
        <v>0</v>
      </c>
      <c r="AP208" s="133">
        <f t="shared" si="145"/>
        <v>0</v>
      </c>
      <c r="AQ208" s="133">
        <f t="shared" si="145"/>
        <v>0</v>
      </c>
      <c r="AR208" s="133">
        <f t="shared" si="145"/>
        <v>0</v>
      </c>
      <c r="AS208" s="134">
        <f t="shared" si="101"/>
        <v>0</v>
      </c>
    </row>
    <row r="209" spans="2:45" x14ac:dyDescent="0.2">
      <c r="B209" s="762" t="s">
        <v>459</v>
      </c>
      <c r="C209" s="507" t="s">
        <v>678</v>
      </c>
      <c r="D209" s="508" t="s">
        <v>131</v>
      </c>
      <c r="E209" s="135">
        <f>E210+E216</f>
        <v>0</v>
      </c>
      <c r="F209" s="135">
        <f t="shared" ref="F209:P209" si="146">F210+F216</f>
        <v>0</v>
      </c>
      <c r="G209" s="135">
        <f t="shared" si="146"/>
        <v>0</v>
      </c>
      <c r="H209" s="135">
        <f t="shared" si="146"/>
        <v>0</v>
      </c>
      <c r="I209" s="135">
        <f t="shared" si="146"/>
        <v>0</v>
      </c>
      <c r="J209" s="135">
        <f t="shared" si="146"/>
        <v>0</v>
      </c>
      <c r="K209" s="135">
        <f t="shared" si="146"/>
        <v>0</v>
      </c>
      <c r="L209" s="135">
        <f t="shared" si="146"/>
        <v>0</v>
      </c>
      <c r="M209" s="135">
        <f t="shared" si="146"/>
        <v>0</v>
      </c>
      <c r="N209" s="135">
        <f t="shared" si="146"/>
        <v>0</v>
      </c>
      <c r="O209" s="135">
        <f t="shared" si="146"/>
        <v>0</v>
      </c>
      <c r="P209" s="135">
        <f t="shared" si="146"/>
        <v>0</v>
      </c>
      <c r="Q209" s="130">
        <f>SUM(E209:P209)</f>
        <v>0</v>
      </c>
      <c r="R209" s="493"/>
      <c r="S209" s="762" t="s">
        <v>459</v>
      </c>
      <c r="T209" s="507" t="s">
        <v>678</v>
      </c>
      <c r="U209" s="135">
        <f>U210+U216</f>
        <v>0</v>
      </c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026"/>
      <c r="AG209" s="1013">
        <f>AG210+AG216</f>
        <v>0</v>
      </c>
      <c r="AH209" s="135">
        <f t="shared" ref="AH209:AR209" si="147">AH210+AH216</f>
        <v>0</v>
      </c>
      <c r="AI209" s="135">
        <f t="shared" si="147"/>
        <v>0</v>
      </c>
      <c r="AJ209" s="135">
        <f t="shared" si="147"/>
        <v>0</v>
      </c>
      <c r="AK209" s="135">
        <f t="shared" si="147"/>
        <v>0</v>
      </c>
      <c r="AL209" s="135">
        <f t="shared" si="147"/>
        <v>0</v>
      </c>
      <c r="AM209" s="135">
        <f t="shared" si="147"/>
        <v>0</v>
      </c>
      <c r="AN209" s="135">
        <f t="shared" si="147"/>
        <v>0</v>
      </c>
      <c r="AO209" s="135">
        <f t="shared" si="147"/>
        <v>0</v>
      </c>
      <c r="AP209" s="135">
        <f t="shared" si="147"/>
        <v>0</v>
      </c>
      <c r="AQ209" s="135">
        <f t="shared" si="147"/>
        <v>0</v>
      </c>
      <c r="AR209" s="135">
        <f t="shared" si="147"/>
        <v>0</v>
      </c>
      <c r="AS209" s="130">
        <f t="shared" si="101"/>
        <v>0</v>
      </c>
    </row>
    <row r="210" spans="2:45" x14ac:dyDescent="0.2">
      <c r="B210" s="51"/>
      <c r="C210" s="511" t="s">
        <v>502</v>
      </c>
      <c r="D210" s="526"/>
      <c r="E210" s="513">
        <f>+E212+E213</f>
        <v>0</v>
      </c>
      <c r="F210" s="513">
        <f t="shared" ref="F210:P210" si="148">+F212+F213</f>
        <v>0</v>
      </c>
      <c r="G210" s="513">
        <f t="shared" si="148"/>
        <v>0</v>
      </c>
      <c r="H210" s="513">
        <f t="shared" si="148"/>
        <v>0</v>
      </c>
      <c r="I210" s="513">
        <f t="shared" si="148"/>
        <v>0</v>
      </c>
      <c r="J210" s="513">
        <f t="shared" si="148"/>
        <v>0</v>
      </c>
      <c r="K210" s="513">
        <f t="shared" si="148"/>
        <v>0</v>
      </c>
      <c r="L210" s="513">
        <f t="shared" si="148"/>
        <v>0</v>
      </c>
      <c r="M210" s="513">
        <f t="shared" si="148"/>
        <v>0</v>
      </c>
      <c r="N210" s="513">
        <f t="shared" si="148"/>
        <v>0</v>
      </c>
      <c r="O210" s="513">
        <f t="shared" si="148"/>
        <v>0</v>
      </c>
      <c r="P210" s="513">
        <f t="shared" si="148"/>
        <v>0</v>
      </c>
      <c r="Q210" s="498">
        <f>SUM(E210:P210)</f>
        <v>0</v>
      </c>
      <c r="R210" s="493"/>
      <c r="S210" s="51"/>
      <c r="T210" s="511" t="s">
        <v>502</v>
      </c>
      <c r="U210" s="513">
        <f>+U212+U213</f>
        <v>0</v>
      </c>
      <c r="V210" s="513"/>
      <c r="W210" s="513"/>
      <c r="X210" s="513"/>
      <c r="Y210" s="513"/>
      <c r="Z210" s="513"/>
      <c r="AA210" s="513"/>
      <c r="AB210" s="513"/>
      <c r="AC210" s="513"/>
      <c r="AD210" s="513"/>
      <c r="AE210" s="513"/>
      <c r="AF210" s="1028"/>
      <c r="AG210" s="1014">
        <f>+AG212+AG213</f>
        <v>0</v>
      </c>
      <c r="AH210" s="513">
        <f t="shared" ref="AH210:AR210" si="149">+AH212+AH213</f>
        <v>0</v>
      </c>
      <c r="AI210" s="513">
        <f t="shared" si="149"/>
        <v>0</v>
      </c>
      <c r="AJ210" s="513">
        <f t="shared" si="149"/>
        <v>0</v>
      </c>
      <c r="AK210" s="513">
        <f t="shared" si="149"/>
        <v>0</v>
      </c>
      <c r="AL210" s="513">
        <f t="shared" si="149"/>
        <v>0</v>
      </c>
      <c r="AM210" s="513">
        <f t="shared" si="149"/>
        <v>0</v>
      </c>
      <c r="AN210" s="513">
        <f t="shared" si="149"/>
        <v>0</v>
      </c>
      <c r="AO210" s="513">
        <f t="shared" si="149"/>
        <v>0</v>
      </c>
      <c r="AP210" s="513">
        <f t="shared" si="149"/>
        <v>0</v>
      </c>
      <c r="AQ210" s="513">
        <f t="shared" si="149"/>
        <v>0</v>
      </c>
      <c r="AR210" s="513">
        <f t="shared" si="149"/>
        <v>0</v>
      </c>
      <c r="AS210" s="498">
        <f t="shared" si="101"/>
        <v>0</v>
      </c>
    </row>
    <row r="211" spans="2:45" x14ac:dyDescent="0.2">
      <c r="B211" s="51" t="s">
        <v>679</v>
      </c>
      <c r="C211" s="509" t="s">
        <v>488</v>
      </c>
      <c r="D211" s="510"/>
      <c r="E211" s="513"/>
      <c r="F211" s="513"/>
      <c r="G211" s="513"/>
      <c r="H211" s="513"/>
      <c r="I211" s="513"/>
      <c r="J211" s="513"/>
      <c r="K211" s="513"/>
      <c r="L211" s="513"/>
      <c r="M211" s="513"/>
      <c r="N211" s="513"/>
      <c r="O211" s="513"/>
      <c r="P211" s="513"/>
      <c r="Q211" s="498"/>
      <c r="R211" s="493"/>
      <c r="S211" s="51" t="s">
        <v>679</v>
      </c>
      <c r="T211" s="509" t="s">
        <v>488</v>
      </c>
      <c r="U211" s="513"/>
      <c r="V211" s="513"/>
      <c r="W211" s="513"/>
      <c r="X211" s="513"/>
      <c r="Y211" s="513"/>
      <c r="Z211" s="513"/>
      <c r="AA211" s="513"/>
      <c r="AB211" s="513"/>
      <c r="AC211" s="513"/>
      <c r="AD211" s="513"/>
      <c r="AE211" s="513"/>
      <c r="AF211" s="1028"/>
      <c r="AG211" s="1014"/>
      <c r="AH211" s="513"/>
      <c r="AI211" s="513"/>
      <c r="AJ211" s="513"/>
      <c r="AK211" s="513"/>
      <c r="AL211" s="513"/>
      <c r="AM211" s="513"/>
      <c r="AN211" s="513"/>
      <c r="AO211" s="513"/>
      <c r="AP211" s="513"/>
      <c r="AQ211" s="513"/>
      <c r="AR211" s="513"/>
      <c r="AS211" s="498">
        <f t="shared" si="101"/>
        <v>0</v>
      </c>
    </row>
    <row r="212" spans="2:45" x14ac:dyDescent="0.2">
      <c r="B212" s="51" t="s">
        <v>680</v>
      </c>
      <c r="C212" s="495" t="s">
        <v>648</v>
      </c>
      <c r="D212" s="510" t="s">
        <v>479</v>
      </c>
      <c r="E212" s="500"/>
      <c r="F212" s="500"/>
      <c r="G212" s="500"/>
      <c r="H212" s="500"/>
      <c r="I212" s="500"/>
      <c r="J212" s="500"/>
      <c r="K212" s="500"/>
      <c r="L212" s="500"/>
      <c r="M212" s="500"/>
      <c r="N212" s="500"/>
      <c r="O212" s="500"/>
      <c r="P212" s="500"/>
      <c r="Q212" s="131"/>
      <c r="R212" s="493"/>
      <c r="S212" s="51" t="s">
        <v>680</v>
      </c>
      <c r="T212" s="495" t="s">
        <v>648</v>
      </c>
      <c r="U212" s="500"/>
      <c r="V212" s="500"/>
      <c r="W212" s="500"/>
      <c r="X212" s="500"/>
      <c r="Y212" s="500"/>
      <c r="Z212" s="500"/>
      <c r="AA212" s="500"/>
      <c r="AB212" s="500"/>
      <c r="AC212" s="500"/>
      <c r="AD212" s="500"/>
      <c r="AE212" s="500"/>
      <c r="AF212" s="1027"/>
      <c r="AG212" s="1014">
        <f>+E212*U212</f>
        <v>0</v>
      </c>
      <c r="AH212" s="1014">
        <f t="shared" ref="AH212:AR212" si="150">+F212*V212</f>
        <v>0</v>
      </c>
      <c r="AI212" s="1014">
        <f t="shared" si="150"/>
        <v>0</v>
      </c>
      <c r="AJ212" s="1014">
        <f t="shared" si="150"/>
        <v>0</v>
      </c>
      <c r="AK212" s="1014">
        <f t="shared" si="150"/>
        <v>0</v>
      </c>
      <c r="AL212" s="1014">
        <f t="shared" si="150"/>
        <v>0</v>
      </c>
      <c r="AM212" s="1014">
        <f t="shared" si="150"/>
        <v>0</v>
      </c>
      <c r="AN212" s="1014">
        <f t="shared" si="150"/>
        <v>0</v>
      </c>
      <c r="AO212" s="1014">
        <f t="shared" si="150"/>
        <v>0</v>
      </c>
      <c r="AP212" s="1014">
        <f t="shared" si="150"/>
        <v>0</v>
      </c>
      <c r="AQ212" s="1014">
        <f t="shared" si="150"/>
        <v>0</v>
      </c>
      <c r="AR212" s="1014">
        <f t="shared" si="150"/>
        <v>0</v>
      </c>
      <c r="AS212" s="131">
        <f t="shared" si="101"/>
        <v>0</v>
      </c>
    </row>
    <row r="213" spans="2:45" x14ac:dyDescent="0.2">
      <c r="B213" s="51" t="s">
        <v>681</v>
      </c>
      <c r="C213" s="509" t="s">
        <v>481</v>
      </c>
      <c r="D213" s="510" t="s">
        <v>131</v>
      </c>
      <c r="E213" s="513">
        <f>E214+E215</f>
        <v>0</v>
      </c>
      <c r="F213" s="513">
        <f t="shared" ref="F213:P213" si="151">F214+F215</f>
        <v>0</v>
      </c>
      <c r="G213" s="513">
        <f t="shared" si="151"/>
        <v>0</v>
      </c>
      <c r="H213" s="513">
        <f t="shared" si="151"/>
        <v>0</v>
      </c>
      <c r="I213" s="513">
        <f t="shared" si="151"/>
        <v>0</v>
      </c>
      <c r="J213" s="513">
        <f t="shared" si="151"/>
        <v>0</v>
      </c>
      <c r="K213" s="513">
        <f t="shared" si="151"/>
        <v>0</v>
      </c>
      <c r="L213" s="513">
        <f t="shared" si="151"/>
        <v>0</v>
      </c>
      <c r="M213" s="513">
        <f t="shared" si="151"/>
        <v>0</v>
      </c>
      <c r="N213" s="513">
        <f t="shared" si="151"/>
        <v>0</v>
      </c>
      <c r="O213" s="513">
        <f t="shared" si="151"/>
        <v>0</v>
      </c>
      <c r="P213" s="513">
        <f t="shared" si="151"/>
        <v>0</v>
      </c>
      <c r="Q213" s="131">
        <f>SUM(E213:P213)</f>
        <v>0</v>
      </c>
      <c r="R213" s="493"/>
      <c r="S213" s="51" t="s">
        <v>681</v>
      </c>
      <c r="T213" s="509" t="s">
        <v>481</v>
      </c>
      <c r="U213" s="513">
        <f>U214+U215</f>
        <v>0</v>
      </c>
      <c r="V213" s="513"/>
      <c r="W213" s="513"/>
      <c r="X213" s="513"/>
      <c r="Y213" s="513"/>
      <c r="Z213" s="513"/>
      <c r="AA213" s="513"/>
      <c r="AB213" s="513"/>
      <c r="AC213" s="513"/>
      <c r="AD213" s="513"/>
      <c r="AE213" s="513"/>
      <c r="AF213" s="1028"/>
      <c r="AG213" s="1014">
        <f>AG214+AG215</f>
        <v>0</v>
      </c>
      <c r="AH213" s="513">
        <f t="shared" ref="AH213:AR213" si="152">AH214+AH215</f>
        <v>0</v>
      </c>
      <c r="AI213" s="513">
        <f t="shared" si="152"/>
        <v>0</v>
      </c>
      <c r="AJ213" s="513">
        <f t="shared" si="152"/>
        <v>0</v>
      </c>
      <c r="AK213" s="513">
        <f t="shared" si="152"/>
        <v>0</v>
      </c>
      <c r="AL213" s="513">
        <f t="shared" si="152"/>
        <v>0</v>
      </c>
      <c r="AM213" s="513">
        <f t="shared" si="152"/>
        <v>0</v>
      </c>
      <c r="AN213" s="513">
        <f t="shared" si="152"/>
        <v>0</v>
      </c>
      <c r="AO213" s="513">
        <f t="shared" si="152"/>
        <v>0</v>
      </c>
      <c r="AP213" s="513">
        <f t="shared" si="152"/>
        <v>0</v>
      </c>
      <c r="AQ213" s="513">
        <f t="shared" si="152"/>
        <v>0</v>
      </c>
      <c r="AR213" s="513">
        <f t="shared" si="152"/>
        <v>0</v>
      </c>
      <c r="AS213" s="131">
        <f t="shared" si="101"/>
        <v>0</v>
      </c>
    </row>
    <row r="214" spans="2:45" x14ac:dyDescent="0.2">
      <c r="B214" s="51" t="s">
        <v>682</v>
      </c>
      <c r="C214" s="512" t="s">
        <v>683</v>
      </c>
      <c r="D214" s="510" t="s">
        <v>131</v>
      </c>
      <c r="E214" s="500"/>
      <c r="F214" s="500"/>
      <c r="G214" s="500"/>
      <c r="H214" s="500"/>
      <c r="I214" s="500"/>
      <c r="J214" s="500"/>
      <c r="K214" s="500"/>
      <c r="L214" s="500"/>
      <c r="M214" s="500"/>
      <c r="N214" s="500"/>
      <c r="O214" s="500"/>
      <c r="P214" s="500"/>
      <c r="Q214" s="131">
        <f>SUM(E214:P214)</f>
        <v>0</v>
      </c>
      <c r="R214" s="493"/>
      <c r="S214" s="51" t="s">
        <v>682</v>
      </c>
      <c r="T214" s="512" t="s">
        <v>683</v>
      </c>
      <c r="U214" s="500"/>
      <c r="V214" s="500"/>
      <c r="W214" s="500"/>
      <c r="X214" s="500"/>
      <c r="Y214" s="500"/>
      <c r="Z214" s="500"/>
      <c r="AA214" s="500"/>
      <c r="AB214" s="500"/>
      <c r="AC214" s="500"/>
      <c r="AD214" s="500"/>
      <c r="AE214" s="500"/>
      <c r="AF214" s="1027"/>
      <c r="AG214" s="1014">
        <f>+E214*U214</f>
        <v>0</v>
      </c>
      <c r="AH214" s="1014">
        <f t="shared" ref="AH214:AR215" si="153">+F214*V214</f>
        <v>0</v>
      </c>
      <c r="AI214" s="1014">
        <f t="shared" si="153"/>
        <v>0</v>
      </c>
      <c r="AJ214" s="1014">
        <f t="shared" si="153"/>
        <v>0</v>
      </c>
      <c r="AK214" s="1014">
        <f t="shared" si="153"/>
        <v>0</v>
      </c>
      <c r="AL214" s="1014">
        <f t="shared" si="153"/>
        <v>0</v>
      </c>
      <c r="AM214" s="1014">
        <f t="shared" si="153"/>
        <v>0</v>
      </c>
      <c r="AN214" s="1014">
        <f t="shared" si="153"/>
        <v>0</v>
      </c>
      <c r="AO214" s="1014">
        <f t="shared" si="153"/>
        <v>0</v>
      </c>
      <c r="AP214" s="1014">
        <f t="shared" si="153"/>
        <v>0</v>
      </c>
      <c r="AQ214" s="1014">
        <f t="shared" si="153"/>
        <v>0</v>
      </c>
      <c r="AR214" s="1014">
        <f t="shared" si="153"/>
        <v>0</v>
      </c>
      <c r="AS214" s="131">
        <f t="shared" si="101"/>
        <v>0</v>
      </c>
    </row>
    <row r="215" spans="2:45" x14ac:dyDescent="0.2">
      <c r="B215" s="25" t="s">
        <v>684</v>
      </c>
      <c r="C215" s="512" t="s">
        <v>685</v>
      </c>
      <c r="D215" s="510" t="s">
        <v>131</v>
      </c>
      <c r="E215" s="500"/>
      <c r="F215" s="500"/>
      <c r="G215" s="500"/>
      <c r="H215" s="500"/>
      <c r="I215" s="500"/>
      <c r="J215" s="500"/>
      <c r="K215" s="500"/>
      <c r="L215" s="500"/>
      <c r="M215" s="500"/>
      <c r="N215" s="500"/>
      <c r="O215" s="500"/>
      <c r="P215" s="500"/>
      <c r="Q215" s="131">
        <f>SUM(E215:P215)</f>
        <v>0</v>
      </c>
      <c r="R215" s="493"/>
      <c r="S215" s="25" t="s">
        <v>684</v>
      </c>
      <c r="T215" s="512" t="s">
        <v>685</v>
      </c>
      <c r="U215" s="500"/>
      <c r="V215" s="500"/>
      <c r="W215" s="500"/>
      <c r="X215" s="500"/>
      <c r="Y215" s="500"/>
      <c r="Z215" s="500"/>
      <c r="AA215" s="500"/>
      <c r="AB215" s="500"/>
      <c r="AC215" s="500"/>
      <c r="AD215" s="500"/>
      <c r="AE215" s="500"/>
      <c r="AF215" s="1027"/>
      <c r="AG215" s="1014">
        <f>+E215*U215</f>
        <v>0</v>
      </c>
      <c r="AH215" s="1014">
        <f t="shared" si="153"/>
        <v>0</v>
      </c>
      <c r="AI215" s="1014">
        <f t="shared" si="153"/>
        <v>0</v>
      </c>
      <c r="AJ215" s="1014">
        <f t="shared" si="153"/>
        <v>0</v>
      </c>
      <c r="AK215" s="1014">
        <f t="shared" si="153"/>
        <v>0</v>
      </c>
      <c r="AL215" s="1014">
        <f t="shared" si="153"/>
        <v>0</v>
      </c>
      <c r="AM215" s="1014">
        <f t="shared" si="153"/>
        <v>0</v>
      </c>
      <c r="AN215" s="1014">
        <f t="shared" si="153"/>
        <v>0</v>
      </c>
      <c r="AO215" s="1014">
        <f t="shared" si="153"/>
        <v>0</v>
      </c>
      <c r="AP215" s="1014">
        <f t="shared" si="153"/>
        <v>0</v>
      </c>
      <c r="AQ215" s="1014">
        <f t="shared" si="153"/>
        <v>0</v>
      </c>
      <c r="AR215" s="1014">
        <f t="shared" si="153"/>
        <v>0</v>
      </c>
      <c r="AS215" s="131">
        <f t="shared" si="101"/>
        <v>0</v>
      </c>
    </row>
    <row r="216" spans="2:45" x14ac:dyDescent="0.2">
      <c r="B216" s="25"/>
      <c r="C216" s="511" t="s">
        <v>503</v>
      </c>
      <c r="D216" s="526"/>
      <c r="E216" s="513">
        <f>+E218+E219</f>
        <v>0</v>
      </c>
      <c r="F216" s="513">
        <f t="shared" ref="F216:P216" si="154">+F218+F219</f>
        <v>0</v>
      </c>
      <c r="G216" s="513">
        <f t="shared" si="154"/>
        <v>0</v>
      </c>
      <c r="H216" s="513">
        <f t="shared" si="154"/>
        <v>0</v>
      </c>
      <c r="I216" s="513">
        <f t="shared" si="154"/>
        <v>0</v>
      </c>
      <c r="J216" s="513">
        <f t="shared" si="154"/>
        <v>0</v>
      </c>
      <c r="K216" s="513">
        <f t="shared" si="154"/>
        <v>0</v>
      </c>
      <c r="L216" s="513">
        <f t="shared" si="154"/>
        <v>0</v>
      </c>
      <c r="M216" s="513">
        <f t="shared" si="154"/>
        <v>0</v>
      </c>
      <c r="N216" s="513">
        <f t="shared" si="154"/>
        <v>0</v>
      </c>
      <c r="O216" s="513">
        <f t="shared" si="154"/>
        <v>0</v>
      </c>
      <c r="P216" s="513">
        <f t="shared" si="154"/>
        <v>0</v>
      </c>
      <c r="Q216" s="498">
        <f>SUM(E216:P216)</f>
        <v>0</v>
      </c>
      <c r="R216" s="493"/>
      <c r="S216" s="25"/>
      <c r="T216" s="511" t="s">
        <v>503</v>
      </c>
      <c r="U216" s="513">
        <f>+U218+U219</f>
        <v>0</v>
      </c>
      <c r="V216" s="513"/>
      <c r="W216" s="513"/>
      <c r="X216" s="513"/>
      <c r="Y216" s="513"/>
      <c r="Z216" s="513"/>
      <c r="AA216" s="513"/>
      <c r="AB216" s="513"/>
      <c r="AC216" s="513"/>
      <c r="AD216" s="513"/>
      <c r="AE216" s="513"/>
      <c r="AF216" s="1028"/>
      <c r="AG216" s="1014">
        <f>+AG218+AG219</f>
        <v>0</v>
      </c>
      <c r="AH216" s="513">
        <f t="shared" ref="AH216:AR216" si="155">+AH218+AH219</f>
        <v>0</v>
      </c>
      <c r="AI216" s="513">
        <f t="shared" si="155"/>
        <v>0</v>
      </c>
      <c r="AJ216" s="513">
        <f t="shared" si="155"/>
        <v>0</v>
      </c>
      <c r="AK216" s="513">
        <f t="shared" si="155"/>
        <v>0</v>
      </c>
      <c r="AL216" s="513">
        <f t="shared" si="155"/>
        <v>0</v>
      </c>
      <c r="AM216" s="513">
        <f t="shared" si="155"/>
        <v>0</v>
      </c>
      <c r="AN216" s="513">
        <f t="shared" si="155"/>
        <v>0</v>
      </c>
      <c r="AO216" s="513">
        <f t="shared" si="155"/>
        <v>0</v>
      </c>
      <c r="AP216" s="513">
        <f t="shared" si="155"/>
        <v>0</v>
      </c>
      <c r="AQ216" s="513">
        <f t="shared" si="155"/>
        <v>0</v>
      </c>
      <c r="AR216" s="513">
        <f t="shared" si="155"/>
        <v>0</v>
      </c>
      <c r="AS216" s="498">
        <f t="shared" si="101"/>
        <v>0</v>
      </c>
    </row>
    <row r="217" spans="2:45" x14ac:dyDescent="0.2">
      <c r="B217" s="25" t="s">
        <v>686</v>
      </c>
      <c r="C217" s="509" t="s">
        <v>488</v>
      </c>
      <c r="D217" s="510"/>
      <c r="E217" s="513"/>
      <c r="F217" s="513"/>
      <c r="G217" s="513"/>
      <c r="H217" s="513"/>
      <c r="I217" s="513"/>
      <c r="J217" s="513"/>
      <c r="K217" s="513"/>
      <c r="L217" s="513"/>
      <c r="M217" s="513"/>
      <c r="N217" s="513"/>
      <c r="O217" s="513"/>
      <c r="P217" s="513"/>
      <c r="Q217" s="498"/>
      <c r="R217" s="493"/>
      <c r="S217" s="25" t="s">
        <v>686</v>
      </c>
      <c r="T217" s="509" t="s">
        <v>488</v>
      </c>
      <c r="U217" s="513"/>
      <c r="V217" s="513"/>
      <c r="W217" s="513"/>
      <c r="X217" s="513"/>
      <c r="Y217" s="513"/>
      <c r="Z217" s="513"/>
      <c r="AA217" s="513"/>
      <c r="AB217" s="513"/>
      <c r="AC217" s="513"/>
      <c r="AD217" s="513"/>
      <c r="AE217" s="513"/>
      <c r="AF217" s="1028"/>
      <c r="AG217" s="1014"/>
      <c r="AH217" s="513"/>
      <c r="AI217" s="513"/>
      <c r="AJ217" s="513"/>
      <c r="AK217" s="513"/>
      <c r="AL217" s="513"/>
      <c r="AM217" s="513"/>
      <c r="AN217" s="513"/>
      <c r="AO217" s="513"/>
      <c r="AP217" s="513"/>
      <c r="AQ217" s="513"/>
      <c r="AR217" s="513"/>
      <c r="AS217" s="498">
        <f t="shared" si="101"/>
        <v>0</v>
      </c>
    </row>
    <row r="218" spans="2:45" x14ac:dyDescent="0.2">
      <c r="B218" s="25" t="s">
        <v>687</v>
      </c>
      <c r="C218" s="495" t="s">
        <v>648</v>
      </c>
      <c r="D218" s="510" t="s">
        <v>479</v>
      </c>
      <c r="E218" s="500"/>
      <c r="F218" s="500"/>
      <c r="G218" s="500"/>
      <c r="H218" s="500"/>
      <c r="I218" s="500"/>
      <c r="J218" s="500"/>
      <c r="K218" s="500"/>
      <c r="L218" s="500"/>
      <c r="M218" s="500"/>
      <c r="N218" s="500"/>
      <c r="O218" s="500"/>
      <c r="P218" s="500"/>
      <c r="Q218" s="131"/>
      <c r="R218" s="493"/>
      <c r="S218" s="25" t="s">
        <v>687</v>
      </c>
      <c r="T218" s="495" t="s">
        <v>648</v>
      </c>
      <c r="U218" s="500"/>
      <c r="V218" s="500"/>
      <c r="W218" s="500"/>
      <c r="X218" s="500"/>
      <c r="Y218" s="500"/>
      <c r="Z218" s="500"/>
      <c r="AA218" s="500"/>
      <c r="AB218" s="500"/>
      <c r="AC218" s="500"/>
      <c r="AD218" s="500"/>
      <c r="AE218" s="500"/>
      <c r="AF218" s="1027"/>
      <c r="AG218" s="1014">
        <f>+E218*U218</f>
        <v>0</v>
      </c>
      <c r="AH218" s="1014">
        <f t="shared" ref="AH218:AR218" si="156">+F218*V218</f>
        <v>0</v>
      </c>
      <c r="AI218" s="1014">
        <f t="shared" si="156"/>
        <v>0</v>
      </c>
      <c r="AJ218" s="1014">
        <f t="shared" si="156"/>
        <v>0</v>
      </c>
      <c r="AK218" s="1014">
        <f t="shared" si="156"/>
        <v>0</v>
      </c>
      <c r="AL218" s="1014">
        <f t="shared" si="156"/>
        <v>0</v>
      </c>
      <c r="AM218" s="1014">
        <f t="shared" si="156"/>
        <v>0</v>
      </c>
      <c r="AN218" s="1014">
        <f t="shared" si="156"/>
        <v>0</v>
      </c>
      <c r="AO218" s="1014">
        <f t="shared" si="156"/>
        <v>0</v>
      </c>
      <c r="AP218" s="1014">
        <f t="shared" si="156"/>
        <v>0</v>
      </c>
      <c r="AQ218" s="1014">
        <f t="shared" si="156"/>
        <v>0</v>
      </c>
      <c r="AR218" s="1014">
        <f t="shared" si="156"/>
        <v>0</v>
      </c>
      <c r="AS218" s="131">
        <f t="shared" si="101"/>
        <v>0</v>
      </c>
    </row>
    <row r="219" spans="2:45" x14ac:dyDescent="0.2">
      <c r="B219" s="25" t="s">
        <v>688</v>
      </c>
      <c r="C219" s="509" t="s">
        <v>481</v>
      </c>
      <c r="D219" s="510" t="s">
        <v>131</v>
      </c>
      <c r="E219" s="513">
        <f>E220+E223</f>
        <v>0</v>
      </c>
      <c r="F219" s="513">
        <f t="shared" ref="F219:P219" si="157">F220+F223</f>
        <v>0</v>
      </c>
      <c r="G219" s="513">
        <f t="shared" si="157"/>
        <v>0</v>
      </c>
      <c r="H219" s="513">
        <f t="shared" si="157"/>
        <v>0</v>
      </c>
      <c r="I219" s="513">
        <f t="shared" si="157"/>
        <v>0</v>
      </c>
      <c r="J219" s="513">
        <f t="shared" si="157"/>
        <v>0</v>
      </c>
      <c r="K219" s="513">
        <f t="shared" si="157"/>
        <v>0</v>
      </c>
      <c r="L219" s="513">
        <f t="shared" si="157"/>
        <v>0</v>
      </c>
      <c r="M219" s="513">
        <f t="shared" si="157"/>
        <v>0</v>
      </c>
      <c r="N219" s="513">
        <f t="shared" si="157"/>
        <v>0</v>
      </c>
      <c r="O219" s="513">
        <f t="shared" si="157"/>
        <v>0</v>
      </c>
      <c r="P219" s="513">
        <f t="shared" si="157"/>
        <v>0</v>
      </c>
      <c r="Q219" s="131">
        <f t="shared" ref="Q219:Q226" si="158">SUM(E219:P219)</f>
        <v>0</v>
      </c>
      <c r="R219" s="493"/>
      <c r="S219" s="25" t="s">
        <v>688</v>
      </c>
      <c r="T219" s="509" t="s">
        <v>481</v>
      </c>
      <c r="U219" s="513">
        <f>U220+U223</f>
        <v>0</v>
      </c>
      <c r="V219" s="513"/>
      <c r="W219" s="513"/>
      <c r="X219" s="513"/>
      <c r="Y219" s="513"/>
      <c r="Z219" s="513"/>
      <c r="AA219" s="513"/>
      <c r="AB219" s="513"/>
      <c r="AC219" s="513"/>
      <c r="AD219" s="513"/>
      <c r="AE219" s="513"/>
      <c r="AF219" s="1028"/>
      <c r="AG219" s="1014">
        <f>AG220+AG223</f>
        <v>0</v>
      </c>
      <c r="AH219" s="513">
        <f t="shared" ref="AH219:AR219" si="159">AH220+AH223</f>
        <v>0</v>
      </c>
      <c r="AI219" s="513">
        <f t="shared" si="159"/>
        <v>0</v>
      </c>
      <c r="AJ219" s="513">
        <f t="shared" si="159"/>
        <v>0</v>
      </c>
      <c r="AK219" s="513">
        <f t="shared" si="159"/>
        <v>0</v>
      </c>
      <c r="AL219" s="513">
        <f t="shared" si="159"/>
        <v>0</v>
      </c>
      <c r="AM219" s="513">
        <f t="shared" si="159"/>
        <v>0</v>
      </c>
      <c r="AN219" s="513">
        <f t="shared" si="159"/>
        <v>0</v>
      </c>
      <c r="AO219" s="513">
        <f t="shared" si="159"/>
        <v>0</v>
      </c>
      <c r="AP219" s="513">
        <f t="shared" si="159"/>
        <v>0</v>
      </c>
      <c r="AQ219" s="513">
        <f t="shared" si="159"/>
        <v>0</v>
      </c>
      <c r="AR219" s="513">
        <f t="shared" si="159"/>
        <v>0</v>
      </c>
      <c r="AS219" s="131">
        <f t="shared" si="101"/>
        <v>0</v>
      </c>
    </row>
    <row r="220" spans="2:45" x14ac:dyDescent="0.2">
      <c r="B220" s="25" t="s">
        <v>689</v>
      </c>
      <c r="C220" s="512" t="s">
        <v>690</v>
      </c>
      <c r="D220" s="510" t="s">
        <v>131</v>
      </c>
      <c r="E220" s="513">
        <f t="shared" ref="E220:P220" si="160">E221+E222</f>
        <v>0</v>
      </c>
      <c r="F220" s="513">
        <f t="shared" si="160"/>
        <v>0</v>
      </c>
      <c r="G220" s="513">
        <f t="shared" si="160"/>
        <v>0</v>
      </c>
      <c r="H220" s="513">
        <f t="shared" si="160"/>
        <v>0</v>
      </c>
      <c r="I220" s="513">
        <f t="shared" si="160"/>
        <v>0</v>
      </c>
      <c r="J220" s="513">
        <f t="shared" si="160"/>
        <v>0</v>
      </c>
      <c r="K220" s="513">
        <f t="shared" si="160"/>
        <v>0</v>
      </c>
      <c r="L220" s="513">
        <f t="shared" si="160"/>
        <v>0</v>
      </c>
      <c r="M220" s="513">
        <f t="shared" si="160"/>
        <v>0</v>
      </c>
      <c r="N220" s="513">
        <f t="shared" si="160"/>
        <v>0</v>
      </c>
      <c r="O220" s="513">
        <f t="shared" si="160"/>
        <v>0</v>
      </c>
      <c r="P220" s="513">
        <f t="shared" si="160"/>
        <v>0</v>
      </c>
      <c r="Q220" s="131">
        <f t="shared" si="158"/>
        <v>0</v>
      </c>
      <c r="R220" s="493"/>
      <c r="S220" s="25" t="s">
        <v>689</v>
      </c>
      <c r="T220" s="512" t="s">
        <v>690</v>
      </c>
      <c r="U220" s="513">
        <f>U221+U222</f>
        <v>0</v>
      </c>
      <c r="V220" s="513"/>
      <c r="W220" s="513"/>
      <c r="X220" s="513"/>
      <c r="Y220" s="513"/>
      <c r="Z220" s="513"/>
      <c r="AA220" s="513"/>
      <c r="AB220" s="513"/>
      <c r="AC220" s="513"/>
      <c r="AD220" s="513"/>
      <c r="AE220" s="513"/>
      <c r="AF220" s="1028"/>
      <c r="AG220" s="1014">
        <f>AG221+AG222</f>
        <v>0</v>
      </c>
      <c r="AH220" s="513">
        <f t="shared" ref="AH220:AR220" si="161">AH221+AH222</f>
        <v>0</v>
      </c>
      <c r="AI220" s="513">
        <f t="shared" si="161"/>
        <v>0</v>
      </c>
      <c r="AJ220" s="513">
        <f t="shared" si="161"/>
        <v>0</v>
      </c>
      <c r="AK220" s="513">
        <f t="shared" si="161"/>
        <v>0</v>
      </c>
      <c r="AL220" s="513">
        <f t="shared" si="161"/>
        <v>0</v>
      </c>
      <c r="AM220" s="513">
        <f t="shared" si="161"/>
        <v>0</v>
      </c>
      <c r="AN220" s="513">
        <f t="shared" si="161"/>
        <v>0</v>
      </c>
      <c r="AO220" s="513">
        <f t="shared" si="161"/>
        <v>0</v>
      </c>
      <c r="AP220" s="513">
        <f t="shared" si="161"/>
        <v>0</v>
      </c>
      <c r="AQ220" s="513">
        <f t="shared" si="161"/>
        <v>0</v>
      </c>
      <c r="AR220" s="513">
        <f t="shared" si="161"/>
        <v>0</v>
      </c>
      <c r="AS220" s="131">
        <f t="shared" si="101"/>
        <v>0</v>
      </c>
    </row>
    <row r="221" spans="2:45" x14ac:dyDescent="0.2">
      <c r="B221" s="25" t="s">
        <v>691</v>
      </c>
      <c r="C221" s="512" t="s">
        <v>692</v>
      </c>
      <c r="D221" s="510" t="s">
        <v>131</v>
      </c>
      <c r="E221" s="500"/>
      <c r="F221" s="500"/>
      <c r="G221" s="500"/>
      <c r="H221" s="500"/>
      <c r="I221" s="500"/>
      <c r="J221" s="500"/>
      <c r="K221" s="500"/>
      <c r="L221" s="500"/>
      <c r="M221" s="500"/>
      <c r="N221" s="500"/>
      <c r="O221" s="500"/>
      <c r="P221" s="500"/>
      <c r="Q221" s="131">
        <f t="shared" si="158"/>
        <v>0</v>
      </c>
      <c r="R221" s="493"/>
      <c r="S221" s="25" t="s">
        <v>691</v>
      </c>
      <c r="T221" s="512" t="s">
        <v>692</v>
      </c>
      <c r="U221" s="500"/>
      <c r="V221" s="500"/>
      <c r="W221" s="500"/>
      <c r="X221" s="500"/>
      <c r="Y221" s="500"/>
      <c r="Z221" s="500"/>
      <c r="AA221" s="500"/>
      <c r="AB221" s="500"/>
      <c r="AC221" s="500"/>
      <c r="AD221" s="500"/>
      <c r="AE221" s="500"/>
      <c r="AF221" s="1027"/>
      <c r="AG221" s="1014">
        <f>+E221*U221</f>
        <v>0</v>
      </c>
      <c r="AH221" s="1014">
        <f t="shared" ref="AH221:AR222" si="162">+F221*V221</f>
        <v>0</v>
      </c>
      <c r="AI221" s="1014">
        <f t="shared" si="162"/>
        <v>0</v>
      </c>
      <c r="AJ221" s="1014">
        <f t="shared" si="162"/>
        <v>0</v>
      </c>
      <c r="AK221" s="1014">
        <f t="shared" si="162"/>
        <v>0</v>
      </c>
      <c r="AL221" s="1014">
        <f t="shared" si="162"/>
        <v>0</v>
      </c>
      <c r="AM221" s="1014">
        <f t="shared" si="162"/>
        <v>0</v>
      </c>
      <c r="AN221" s="1014">
        <f t="shared" si="162"/>
        <v>0</v>
      </c>
      <c r="AO221" s="1014">
        <f t="shared" si="162"/>
        <v>0</v>
      </c>
      <c r="AP221" s="1014">
        <f t="shared" si="162"/>
        <v>0</v>
      </c>
      <c r="AQ221" s="1014">
        <f t="shared" si="162"/>
        <v>0</v>
      </c>
      <c r="AR221" s="1014">
        <f t="shared" si="162"/>
        <v>0</v>
      </c>
      <c r="AS221" s="131">
        <f t="shared" si="101"/>
        <v>0</v>
      </c>
    </row>
    <row r="222" spans="2:45" x14ac:dyDescent="0.2">
      <c r="B222" s="25" t="s">
        <v>693</v>
      </c>
      <c r="C222" s="512" t="s">
        <v>694</v>
      </c>
      <c r="D222" s="510" t="s">
        <v>131</v>
      </c>
      <c r="E222" s="500"/>
      <c r="F222" s="500"/>
      <c r="G222" s="500"/>
      <c r="H222" s="500"/>
      <c r="I222" s="500"/>
      <c r="J222" s="500"/>
      <c r="K222" s="500"/>
      <c r="L222" s="500"/>
      <c r="M222" s="500"/>
      <c r="N222" s="500"/>
      <c r="O222" s="500"/>
      <c r="P222" s="500"/>
      <c r="Q222" s="131">
        <f t="shared" si="158"/>
        <v>0</v>
      </c>
      <c r="R222" s="493"/>
      <c r="S222" s="25" t="s">
        <v>693</v>
      </c>
      <c r="T222" s="512" t="s">
        <v>694</v>
      </c>
      <c r="U222" s="500"/>
      <c r="V222" s="500"/>
      <c r="W222" s="500"/>
      <c r="X222" s="500"/>
      <c r="Y222" s="500"/>
      <c r="Z222" s="500"/>
      <c r="AA222" s="500"/>
      <c r="AB222" s="500"/>
      <c r="AC222" s="500"/>
      <c r="AD222" s="500"/>
      <c r="AE222" s="500"/>
      <c r="AF222" s="1027"/>
      <c r="AG222" s="1014">
        <f>+E222*U222</f>
        <v>0</v>
      </c>
      <c r="AH222" s="1014">
        <f t="shared" si="162"/>
        <v>0</v>
      </c>
      <c r="AI222" s="1014">
        <f t="shared" si="162"/>
        <v>0</v>
      </c>
      <c r="AJ222" s="1014">
        <f t="shared" si="162"/>
        <v>0</v>
      </c>
      <c r="AK222" s="1014">
        <f t="shared" si="162"/>
        <v>0</v>
      </c>
      <c r="AL222" s="1014">
        <f t="shared" si="162"/>
        <v>0</v>
      </c>
      <c r="AM222" s="1014">
        <f t="shared" si="162"/>
        <v>0</v>
      </c>
      <c r="AN222" s="1014">
        <f t="shared" si="162"/>
        <v>0</v>
      </c>
      <c r="AO222" s="1014">
        <f t="shared" si="162"/>
        <v>0</v>
      </c>
      <c r="AP222" s="1014">
        <f t="shared" si="162"/>
        <v>0</v>
      </c>
      <c r="AQ222" s="1014">
        <f t="shared" si="162"/>
        <v>0</v>
      </c>
      <c r="AR222" s="1014">
        <f t="shared" si="162"/>
        <v>0</v>
      </c>
      <c r="AS222" s="131">
        <f t="shared" si="101"/>
        <v>0</v>
      </c>
    </row>
    <row r="223" spans="2:45" x14ac:dyDescent="0.2">
      <c r="B223" s="25" t="s">
        <v>695</v>
      </c>
      <c r="C223" s="512" t="s">
        <v>696</v>
      </c>
      <c r="D223" s="510" t="s">
        <v>131</v>
      </c>
      <c r="E223" s="513">
        <f t="shared" ref="E223:P223" si="163">E224+E225</f>
        <v>0</v>
      </c>
      <c r="F223" s="513">
        <f t="shared" si="163"/>
        <v>0</v>
      </c>
      <c r="G223" s="513">
        <f t="shared" si="163"/>
        <v>0</v>
      </c>
      <c r="H223" s="513">
        <f t="shared" si="163"/>
        <v>0</v>
      </c>
      <c r="I223" s="513">
        <f t="shared" si="163"/>
        <v>0</v>
      </c>
      <c r="J223" s="513">
        <f t="shared" si="163"/>
        <v>0</v>
      </c>
      <c r="K223" s="513">
        <f t="shared" si="163"/>
        <v>0</v>
      </c>
      <c r="L223" s="513">
        <f t="shared" si="163"/>
        <v>0</v>
      </c>
      <c r="M223" s="513">
        <f t="shared" si="163"/>
        <v>0</v>
      </c>
      <c r="N223" s="513">
        <f t="shared" si="163"/>
        <v>0</v>
      </c>
      <c r="O223" s="513">
        <f t="shared" si="163"/>
        <v>0</v>
      </c>
      <c r="P223" s="513">
        <f t="shared" si="163"/>
        <v>0</v>
      </c>
      <c r="Q223" s="131">
        <f t="shared" si="158"/>
        <v>0</v>
      </c>
      <c r="R223" s="493"/>
      <c r="S223" s="25" t="s">
        <v>695</v>
      </c>
      <c r="T223" s="512" t="s">
        <v>696</v>
      </c>
      <c r="U223" s="513">
        <f>U224+U225</f>
        <v>0</v>
      </c>
      <c r="V223" s="513"/>
      <c r="W223" s="513"/>
      <c r="X223" s="513"/>
      <c r="Y223" s="513"/>
      <c r="Z223" s="513"/>
      <c r="AA223" s="513"/>
      <c r="AB223" s="513"/>
      <c r="AC223" s="513"/>
      <c r="AD223" s="513"/>
      <c r="AE223" s="513"/>
      <c r="AF223" s="1028"/>
      <c r="AG223" s="1014">
        <f>AG224+AG225</f>
        <v>0</v>
      </c>
      <c r="AH223" s="513">
        <f t="shared" ref="AH223:AR223" si="164">AH224+AH225</f>
        <v>0</v>
      </c>
      <c r="AI223" s="513">
        <f t="shared" si="164"/>
        <v>0</v>
      </c>
      <c r="AJ223" s="513">
        <f t="shared" si="164"/>
        <v>0</v>
      </c>
      <c r="AK223" s="513">
        <f t="shared" si="164"/>
        <v>0</v>
      </c>
      <c r="AL223" s="513">
        <f t="shared" si="164"/>
        <v>0</v>
      </c>
      <c r="AM223" s="513">
        <f t="shared" si="164"/>
        <v>0</v>
      </c>
      <c r="AN223" s="513">
        <f t="shared" si="164"/>
        <v>0</v>
      </c>
      <c r="AO223" s="513">
        <f t="shared" si="164"/>
        <v>0</v>
      </c>
      <c r="AP223" s="513">
        <f t="shared" si="164"/>
        <v>0</v>
      </c>
      <c r="AQ223" s="513">
        <f t="shared" si="164"/>
        <v>0</v>
      </c>
      <c r="AR223" s="513">
        <f t="shared" si="164"/>
        <v>0</v>
      </c>
      <c r="AS223" s="131">
        <f t="shared" si="101"/>
        <v>0</v>
      </c>
    </row>
    <row r="224" spans="2:45" x14ac:dyDescent="0.2">
      <c r="B224" s="25" t="s">
        <v>697</v>
      </c>
      <c r="C224" s="512" t="s">
        <v>692</v>
      </c>
      <c r="D224" s="510" t="s">
        <v>131</v>
      </c>
      <c r="E224" s="500"/>
      <c r="F224" s="500"/>
      <c r="G224" s="500"/>
      <c r="H224" s="500"/>
      <c r="I224" s="500"/>
      <c r="J224" s="500"/>
      <c r="K224" s="500"/>
      <c r="L224" s="500"/>
      <c r="M224" s="500"/>
      <c r="N224" s="500"/>
      <c r="O224" s="500"/>
      <c r="P224" s="500"/>
      <c r="Q224" s="131">
        <f t="shared" si="158"/>
        <v>0</v>
      </c>
      <c r="R224" s="493"/>
      <c r="S224" s="25" t="s">
        <v>697</v>
      </c>
      <c r="T224" s="512" t="s">
        <v>692</v>
      </c>
      <c r="U224" s="500"/>
      <c r="V224" s="500"/>
      <c r="W224" s="500"/>
      <c r="X224" s="500"/>
      <c r="Y224" s="500"/>
      <c r="Z224" s="500"/>
      <c r="AA224" s="500"/>
      <c r="AB224" s="500"/>
      <c r="AC224" s="500"/>
      <c r="AD224" s="500"/>
      <c r="AE224" s="500"/>
      <c r="AF224" s="1027"/>
      <c r="AG224" s="1014">
        <f>+E224*U224</f>
        <v>0</v>
      </c>
      <c r="AH224" s="1014">
        <f t="shared" ref="AH224:AR225" si="165">+F224*V224</f>
        <v>0</v>
      </c>
      <c r="AI224" s="1014">
        <f t="shared" si="165"/>
        <v>0</v>
      </c>
      <c r="AJ224" s="1014">
        <f t="shared" si="165"/>
        <v>0</v>
      </c>
      <c r="AK224" s="1014">
        <f t="shared" si="165"/>
        <v>0</v>
      </c>
      <c r="AL224" s="1014">
        <f t="shared" si="165"/>
        <v>0</v>
      </c>
      <c r="AM224" s="1014">
        <f t="shared" si="165"/>
        <v>0</v>
      </c>
      <c r="AN224" s="1014">
        <f t="shared" si="165"/>
        <v>0</v>
      </c>
      <c r="AO224" s="1014">
        <f t="shared" si="165"/>
        <v>0</v>
      </c>
      <c r="AP224" s="1014">
        <f t="shared" si="165"/>
        <v>0</v>
      </c>
      <c r="AQ224" s="1014">
        <f t="shared" si="165"/>
        <v>0</v>
      </c>
      <c r="AR224" s="1014">
        <f t="shared" si="165"/>
        <v>0</v>
      </c>
      <c r="AS224" s="131">
        <f t="shared" si="101"/>
        <v>0</v>
      </c>
    </row>
    <row r="225" spans="2:45" x14ac:dyDescent="0.2">
      <c r="B225" s="25" t="s">
        <v>698</v>
      </c>
      <c r="C225" s="512" t="s">
        <v>694</v>
      </c>
      <c r="D225" s="510" t="s">
        <v>131</v>
      </c>
      <c r="E225" s="500"/>
      <c r="F225" s="500"/>
      <c r="G225" s="500"/>
      <c r="H225" s="500"/>
      <c r="I225" s="500"/>
      <c r="J225" s="500"/>
      <c r="K225" s="500"/>
      <c r="L225" s="500"/>
      <c r="M225" s="500"/>
      <c r="N225" s="500"/>
      <c r="O225" s="500"/>
      <c r="P225" s="500"/>
      <c r="Q225" s="131">
        <f t="shared" si="158"/>
        <v>0</v>
      </c>
      <c r="R225" s="493"/>
      <c r="S225" s="25" t="s">
        <v>698</v>
      </c>
      <c r="T225" s="512" t="s">
        <v>694</v>
      </c>
      <c r="U225" s="500"/>
      <c r="V225" s="500"/>
      <c r="W225" s="500"/>
      <c r="X225" s="500"/>
      <c r="Y225" s="500"/>
      <c r="Z225" s="500"/>
      <c r="AA225" s="500"/>
      <c r="AB225" s="500"/>
      <c r="AC225" s="500"/>
      <c r="AD225" s="500"/>
      <c r="AE225" s="500"/>
      <c r="AF225" s="1027"/>
      <c r="AG225" s="1014">
        <f>+E225*U225</f>
        <v>0</v>
      </c>
      <c r="AH225" s="1014">
        <f t="shared" si="165"/>
        <v>0</v>
      </c>
      <c r="AI225" s="1014">
        <f t="shared" si="165"/>
        <v>0</v>
      </c>
      <c r="AJ225" s="1014">
        <f t="shared" si="165"/>
        <v>0</v>
      </c>
      <c r="AK225" s="1014">
        <f t="shared" si="165"/>
        <v>0</v>
      </c>
      <c r="AL225" s="1014">
        <f t="shared" si="165"/>
        <v>0</v>
      </c>
      <c r="AM225" s="1014">
        <f t="shared" si="165"/>
        <v>0</v>
      </c>
      <c r="AN225" s="1014">
        <f t="shared" si="165"/>
        <v>0</v>
      </c>
      <c r="AO225" s="1014">
        <f t="shared" si="165"/>
        <v>0</v>
      </c>
      <c r="AP225" s="1014">
        <f t="shared" si="165"/>
        <v>0</v>
      </c>
      <c r="AQ225" s="1014">
        <f t="shared" si="165"/>
        <v>0</v>
      </c>
      <c r="AR225" s="1014">
        <f t="shared" si="165"/>
        <v>0</v>
      </c>
      <c r="AS225" s="131">
        <f t="shared" ref="AS225:AS254" si="166">SUM(AG225:AR225)</f>
        <v>0</v>
      </c>
    </row>
    <row r="226" spans="2:45" x14ac:dyDescent="0.2">
      <c r="B226" s="25" t="s">
        <v>460</v>
      </c>
      <c r="C226" s="509" t="s">
        <v>504</v>
      </c>
      <c r="D226" s="510" t="s">
        <v>131</v>
      </c>
      <c r="E226" s="513">
        <f>E227+E231+E237+E243</f>
        <v>0</v>
      </c>
      <c r="F226" s="513">
        <f t="shared" ref="F226:O226" si="167">F227+F231+F237+F243</f>
        <v>0</v>
      </c>
      <c r="G226" s="513">
        <f t="shared" si="167"/>
        <v>0</v>
      </c>
      <c r="H226" s="513">
        <f t="shared" si="167"/>
        <v>0</v>
      </c>
      <c r="I226" s="513">
        <f t="shared" si="167"/>
        <v>0</v>
      </c>
      <c r="J226" s="513">
        <f t="shared" si="167"/>
        <v>0</v>
      </c>
      <c r="K226" s="513">
        <f t="shared" si="167"/>
        <v>0</v>
      </c>
      <c r="L226" s="513">
        <f t="shared" si="167"/>
        <v>0</v>
      </c>
      <c r="M226" s="513">
        <f t="shared" si="167"/>
        <v>0</v>
      </c>
      <c r="N226" s="513">
        <f t="shared" si="167"/>
        <v>0</v>
      </c>
      <c r="O226" s="513">
        <f t="shared" si="167"/>
        <v>0</v>
      </c>
      <c r="P226" s="513">
        <f>P227+P231+P237+P243</f>
        <v>0</v>
      </c>
      <c r="Q226" s="131">
        <f t="shared" si="158"/>
        <v>0</v>
      </c>
      <c r="R226" s="493"/>
      <c r="S226" s="25" t="s">
        <v>460</v>
      </c>
      <c r="T226" s="509" t="s">
        <v>504</v>
      </c>
      <c r="U226" s="513">
        <f>U227+U231+U237+U243</f>
        <v>0</v>
      </c>
      <c r="V226" s="513"/>
      <c r="W226" s="513"/>
      <c r="X226" s="513"/>
      <c r="Y226" s="513"/>
      <c r="Z226" s="513"/>
      <c r="AA226" s="513"/>
      <c r="AB226" s="513"/>
      <c r="AC226" s="513"/>
      <c r="AD226" s="513"/>
      <c r="AE226" s="513"/>
      <c r="AF226" s="1028"/>
      <c r="AG226" s="1014">
        <f>AG227+AG231+AG237+AG243</f>
        <v>0</v>
      </c>
      <c r="AH226" s="513">
        <f t="shared" ref="AH226:AR226" si="168">AH227+AH231+AH237+AH243</f>
        <v>0</v>
      </c>
      <c r="AI226" s="513">
        <f t="shared" si="168"/>
        <v>0</v>
      </c>
      <c r="AJ226" s="513">
        <f t="shared" si="168"/>
        <v>0</v>
      </c>
      <c r="AK226" s="513">
        <f t="shared" si="168"/>
        <v>0</v>
      </c>
      <c r="AL226" s="513">
        <f t="shared" si="168"/>
        <v>0</v>
      </c>
      <c r="AM226" s="513">
        <f t="shared" si="168"/>
        <v>0</v>
      </c>
      <c r="AN226" s="513">
        <f t="shared" si="168"/>
        <v>0</v>
      </c>
      <c r="AO226" s="513">
        <f t="shared" si="168"/>
        <v>0</v>
      </c>
      <c r="AP226" s="513">
        <f t="shared" si="168"/>
        <v>0</v>
      </c>
      <c r="AQ226" s="513">
        <f t="shared" si="168"/>
        <v>0</v>
      </c>
      <c r="AR226" s="513">
        <f t="shared" si="168"/>
        <v>0</v>
      </c>
      <c r="AS226" s="131">
        <f t="shared" si="166"/>
        <v>0</v>
      </c>
    </row>
    <row r="227" spans="2:45" x14ac:dyDescent="0.2">
      <c r="B227" s="25"/>
      <c r="C227" s="511" t="s">
        <v>502</v>
      </c>
      <c r="D227" s="510"/>
      <c r="E227" s="513">
        <f>+E229+E230</f>
        <v>0</v>
      </c>
      <c r="F227" s="513">
        <f t="shared" ref="F227:P227" si="169">+F229+F230</f>
        <v>0</v>
      </c>
      <c r="G227" s="513">
        <f t="shared" si="169"/>
        <v>0</v>
      </c>
      <c r="H227" s="513">
        <f t="shared" si="169"/>
        <v>0</v>
      </c>
      <c r="I227" s="513">
        <f t="shared" si="169"/>
        <v>0</v>
      </c>
      <c r="J227" s="513">
        <f t="shared" si="169"/>
        <v>0</v>
      </c>
      <c r="K227" s="513">
        <f t="shared" si="169"/>
        <v>0</v>
      </c>
      <c r="L227" s="513">
        <f t="shared" si="169"/>
        <v>0</v>
      </c>
      <c r="M227" s="513">
        <f t="shared" si="169"/>
        <v>0</v>
      </c>
      <c r="N227" s="513">
        <f t="shared" si="169"/>
        <v>0</v>
      </c>
      <c r="O227" s="513">
        <f t="shared" si="169"/>
        <v>0</v>
      </c>
      <c r="P227" s="513">
        <f t="shared" si="169"/>
        <v>0</v>
      </c>
      <c r="Q227" s="498">
        <f>SUM(E227:P227)</f>
        <v>0</v>
      </c>
      <c r="R227" s="493"/>
      <c r="S227" s="25"/>
      <c r="T227" s="511" t="s">
        <v>502</v>
      </c>
      <c r="U227" s="513">
        <f>+U229+U230</f>
        <v>0</v>
      </c>
      <c r="V227" s="513"/>
      <c r="W227" s="513"/>
      <c r="X227" s="513"/>
      <c r="Y227" s="513"/>
      <c r="Z227" s="513"/>
      <c r="AA227" s="513"/>
      <c r="AB227" s="513"/>
      <c r="AC227" s="513"/>
      <c r="AD227" s="513"/>
      <c r="AE227" s="513"/>
      <c r="AF227" s="1028"/>
      <c r="AG227" s="1014">
        <f>+AG229+AG230</f>
        <v>0</v>
      </c>
      <c r="AH227" s="513">
        <f t="shared" ref="AH227:AR227" si="170">+AH229+AH230</f>
        <v>0</v>
      </c>
      <c r="AI227" s="513">
        <f t="shared" si="170"/>
        <v>0</v>
      </c>
      <c r="AJ227" s="513">
        <f t="shared" si="170"/>
        <v>0</v>
      </c>
      <c r="AK227" s="513">
        <f t="shared" si="170"/>
        <v>0</v>
      </c>
      <c r="AL227" s="513">
        <f t="shared" si="170"/>
        <v>0</v>
      </c>
      <c r="AM227" s="513">
        <f t="shared" si="170"/>
        <v>0</v>
      </c>
      <c r="AN227" s="513">
        <f t="shared" si="170"/>
        <v>0</v>
      </c>
      <c r="AO227" s="513">
        <f t="shared" si="170"/>
        <v>0</v>
      </c>
      <c r="AP227" s="513">
        <f t="shared" si="170"/>
        <v>0</v>
      </c>
      <c r="AQ227" s="513">
        <f t="shared" si="170"/>
        <v>0</v>
      </c>
      <c r="AR227" s="513">
        <f t="shared" si="170"/>
        <v>0</v>
      </c>
      <c r="AS227" s="498">
        <f t="shared" si="166"/>
        <v>0</v>
      </c>
    </row>
    <row r="228" spans="2:45" x14ac:dyDescent="0.2">
      <c r="B228" s="25" t="s">
        <v>499</v>
      </c>
      <c r="C228" s="509" t="s">
        <v>488</v>
      </c>
      <c r="D228" s="510"/>
      <c r="E228" s="513"/>
      <c r="F228" s="513"/>
      <c r="G228" s="513"/>
      <c r="H228" s="513"/>
      <c r="I228" s="513"/>
      <c r="J228" s="513"/>
      <c r="K228" s="513"/>
      <c r="L228" s="513"/>
      <c r="M228" s="513"/>
      <c r="N228" s="513"/>
      <c r="O228" s="513"/>
      <c r="P228" s="513"/>
      <c r="Q228" s="498"/>
      <c r="R228" s="493"/>
      <c r="S228" s="25" t="s">
        <v>499</v>
      </c>
      <c r="T228" s="509" t="s">
        <v>488</v>
      </c>
      <c r="U228" s="513"/>
      <c r="V228" s="513"/>
      <c r="W228" s="513"/>
      <c r="X228" s="513"/>
      <c r="Y228" s="513"/>
      <c r="Z228" s="513"/>
      <c r="AA228" s="513"/>
      <c r="AB228" s="513"/>
      <c r="AC228" s="513"/>
      <c r="AD228" s="513"/>
      <c r="AE228" s="513"/>
      <c r="AF228" s="1028"/>
      <c r="AG228" s="1014"/>
      <c r="AH228" s="513"/>
      <c r="AI228" s="513"/>
      <c r="AJ228" s="513"/>
      <c r="AK228" s="513"/>
      <c r="AL228" s="513"/>
      <c r="AM228" s="513"/>
      <c r="AN228" s="513"/>
      <c r="AO228" s="513"/>
      <c r="AP228" s="513"/>
      <c r="AQ228" s="513"/>
      <c r="AR228" s="513"/>
      <c r="AS228" s="498">
        <f t="shared" si="166"/>
        <v>0</v>
      </c>
    </row>
    <row r="229" spans="2:45" x14ac:dyDescent="0.2">
      <c r="B229" s="25" t="s">
        <v>500</v>
      </c>
      <c r="C229" s="495" t="s">
        <v>648</v>
      </c>
      <c r="D229" s="510" t="s">
        <v>479</v>
      </c>
      <c r="E229" s="500"/>
      <c r="F229" s="500"/>
      <c r="G229" s="500"/>
      <c r="H229" s="500"/>
      <c r="I229" s="500"/>
      <c r="J229" s="500"/>
      <c r="K229" s="500"/>
      <c r="L229" s="500"/>
      <c r="M229" s="500"/>
      <c r="N229" s="500"/>
      <c r="O229" s="500"/>
      <c r="P229" s="500"/>
      <c r="Q229" s="131"/>
      <c r="R229" s="493"/>
      <c r="S229" s="25" t="s">
        <v>500</v>
      </c>
      <c r="T229" s="495" t="s">
        <v>648</v>
      </c>
      <c r="U229" s="500"/>
      <c r="V229" s="500"/>
      <c r="W229" s="500"/>
      <c r="X229" s="500"/>
      <c r="Y229" s="500"/>
      <c r="Z229" s="500"/>
      <c r="AA229" s="500"/>
      <c r="AB229" s="500"/>
      <c r="AC229" s="500"/>
      <c r="AD229" s="500"/>
      <c r="AE229" s="500"/>
      <c r="AF229" s="1027"/>
      <c r="AG229" s="1014">
        <f>+E229*U229</f>
        <v>0</v>
      </c>
      <c r="AH229" s="1014">
        <f t="shared" ref="AH229:AR230" si="171">+F229*V229</f>
        <v>0</v>
      </c>
      <c r="AI229" s="1014">
        <f t="shared" si="171"/>
        <v>0</v>
      </c>
      <c r="AJ229" s="1014">
        <f t="shared" si="171"/>
        <v>0</v>
      </c>
      <c r="AK229" s="1014">
        <f t="shared" si="171"/>
        <v>0</v>
      </c>
      <c r="AL229" s="1014">
        <f t="shared" si="171"/>
        <v>0</v>
      </c>
      <c r="AM229" s="1014">
        <f t="shared" si="171"/>
        <v>0</v>
      </c>
      <c r="AN229" s="1014">
        <f t="shared" si="171"/>
        <v>0</v>
      </c>
      <c r="AO229" s="1014">
        <f t="shared" si="171"/>
        <v>0</v>
      </c>
      <c r="AP229" s="1014">
        <f t="shared" si="171"/>
        <v>0</v>
      </c>
      <c r="AQ229" s="1014">
        <f t="shared" si="171"/>
        <v>0</v>
      </c>
      <c r="AR229" s="1014">
        <f t="shared" si="171"/>
        <v>0</v>
      </c>
      <c r="AS229" s="131">
        <f t="shared" si="166"/>
        <v>0</v>
      </c>
    </row>
    <row r="230" spans="2:45" x14ac:dyDescent="0.2">
      <c r="B230" s="25" t="s">
        <v>699</v>
      </c>
      <c r="C230" s="509" t="s">
        <v>481</v>
      </c>
      <c r="D230" s="510" t="s">
        <v>131</v>
      </c>
      <c r="E230" s="500"/>
      <c r="F230" s="500"/>
      <c r="G230" s="500"/>
      <c r="H230" s="500"/>
      <c r="I230" s="500"/>
      <c r="J230" s="500"/>
      <c r="K230" s="500"/>
      <c r="L230" s="500"/>
      <c r="M230" s="500"/>
      <c r="N230" s="500"/>
      <c r="O230" s="500"/>
      <c r="P230" s="500"/>
      <c r="Q230" s="131">
        <f>SUM(E230:P230)</f>
        <v>0</v>
      </c>
      <c r="R230" s="493"/>
      <c r="S230" s="25" t="s">
        <v>699</v>
      </c>
      <c r="T230" s="509" t="s">
        <v>481</v>
      </c>
      <c r="U230" s="500"/>
      <c r="V230" s="500"/>
      <c r="W230" s="500"/>
      <c r="X230" s="500"/>
      <c r="Y230" s="500"/>
      <c r="Z230" s="500"/>
      <c r="AA230" s="500"/>
      <c r="AB230" s="500"/>
      <c r="AC230" s="500"/>
      <c r="AD230" s="500"/>
      <c r="AE230" s="500"/>
      <c r="AF230" s="1027"/>
      <c r="AG230" s="1014">
        <f>+E230*U230</f>
        <v>0</v>
      </c>
      <c r="AH230" s="1014">
        <f t="shared" si="171"/>
        <v>0</v>
      </c>
      <c r="AI230" s="1014">
        <f t="shared" si="171"/>
        <v>0</v>
      </c>
      <c r="AJ230" s="1014">
        <f t="shared" si="171"/>
        <v>0</v>
      </c>
      <c r="AK230" s="1014">
        <f t="shared" si="171"/>
        <v>0</v>
      </c>
      <c r="AL230" s="1014">
        <f t="shared" si="171"/>
        <v>0</v>
      </c>
      <c r="AM230" s="1014">
        <f t="shared" si="171"/>
        <v>0</v>
      </c>
      <c r="AN230" s="1014">
        <f t="shared" si="171"/>
        <v>0</v>
      </c>
      <c r="AO230" s="1014">
        <f t="shared" si="171"/>
        <v>0</v>
      </c>
      <c r="AP230" s="1014">
        <f t="shared" si="171"/>
        <v>0</v>
      </c>
      <c r="AQ230" s="1014">
        <f t="shared" si="171"/>
        <v>0</v>
      </c>
      <c r="AR230" s="1014">
        <f t="shared" si="171"/>
        <v>0</v>
      </c>
      <c r="AS230" s="131">
        <f t="shared" si="166"/>
        <v>0</v>
      </c>
    </row>
    <row r="231" spans="2:45" x14ac:dyDescent="0.2">
      <c r="B231" s="25"/>
      <c r="C231" s="511" t="s">
        <v>503</v>
      </c>
      <c r="D231" s="526"/>
      <c r="E231" s="513">
        <f>+E233+E234</f>
        <v>0</v>
      </c>
      <c r="F231" s="513">
        <f t="shared" ref="F231:P231" si="172">+F233+F234</f>
        <v>0</v>
      </c>
      <c r="G231" s="513">
        <f t="shared" si="172"/>
        <v>0</v>
      </c>
      <c r="H231" s="513">
        <f t="shared" si="172"/>
        <v>0</v>
      </c>
      <c r="I231" s="513">
        <f t="shared" si="172"/>
        <v>0</v>
      </c>
      <c r="J231" s="513">
        <f t="shared" si="172"/>
        <v>0</v>
      </c>
      <c r="K231" s="513">
        <f t="shared" si="172"/>
        <v>0</v>
      </c>
      <c r="L231" s="513">
        <f t="shared" si="172"/>
        <v>0</v>
      </c>
      <c r="M231" s="513">
        <f t="shared" si="172"/>
        <v>0</v>
      </c>
      <c r="N231" s="513">
        <f t="shared" si="172"/>
        <v>0</v>
      </c>
      <c r="O231" s="513">
        <f t="shared" si="172"/>
        <v>0</v>
      </c>
      <c r="P231" s="513">
        <f t="shared" si="172"/>
        <v>0</v>
      </c>
      <c r="Q231" s="131">
        <f>SUM(E231:P231)</f>
        <v>0</v>
      </c>
      <c r="R231" s="493"/>
      <c r="S231" s="25"/>
      <c r="T231" s="511" t="s">
        <v>503</v>
      </c>
      <c r="U231" s="513">
        <f>+U233+U234</f>
        <v>0</v>
      </c>
      <c r="V231" s="513"/>
      <c r="W231" s="513"/>
      <c r="X231" s="513"/>
      <c r="Y231" s="513"/>
      <c r="Z231" s="513"/>
      <c r="AA231" s="513"/>
      <c r="AB231" s="513"/>
      <c r="AC231" s="513"/>
      <c r="AD231" s="513"/>
      <c r="AE231" s="513"/>
      <c r="AF231" s="1028"/>
      <c r="AG231" s="1014">
        <f>+AG233+AG234</f>
        <v>0</v>
      </c>
      <c r="AH231" s="513">
        <f t="shared" ref="AH231:AR231" si="173">+AH233+AH234</f>
        <v>0</v>
      </c>
      <c r="AI231" s="513">
        <f t="shared" si="173"/>
        <v>0</v>
      </c>
      <c r="AJ231" s="513">
        <f t="shared" si="173"/>
        <v>0</v>
      </c>
      <c r="AK231" s="513">
        <f t="shared" si="173"/>
        <v>0</v>
      </c>
      <c r="AL231" s="513">
        <f t="shared" si="173"/>
        <v>0</v>
      </c>
      <c r="AM231" s="513">
        <f t="shared" si="173"/>
        <v>0</v>
      </c>
      <c r="AN231" s="513">
        <f t="shared" si="173"/>
        <v>0</v>
      </c>
      <c r="AO231" s="513">
        <f t="shared" si="173"/>
        <v>0</v>
      </c>
      <c r="AP231" s="513">
        <f t="shared" si="173"/>
        <v>0</v>
      </c>
      <c r="AQ231" s="513">
        <f t="shared" si="173"/>
        <v>0</v>
      </c>
      <c r="AR231" s="513">
        <f t="shared" si="173"/>
        <v>0</v>
      </c>
      <c r="AS231" s="131">
        <f t="shared" si="166"/>
        <v>0</v>
      </c>
    </row>
    <row r="232" spans="2:45" x14ac:dyDescent="0.2">
      <c r="B232" s="25" t="s">
        <v>700</v>
      </c>
      <c r="C232" s="509" t="s">
        <v>488</v>
      </c>
      <c r="D232" s="510"/>
      <c r="E232" s="513"/>
      <c r="F232" s="513"/>
      <c r="G232" s="513"/>
      <c r="H232" s="513"/>
      <c r="I232" s="513"/>
      <c r="J232" s="513"/>
      <c r="K232" s="513"/>
      <c r="L232" s="513"/>
      <c r="M232" s="513"/>
      <c r="N232" s="513"/>
      <c r="O232" s="513"/>
      <c r="P232" s="513"/>
      <c r="Q232" s="498"/>
      <c r="R232" s="493"/>
      <c r="S232" s="25" t="s">
        <v>700</v>
      </c>
      <c r="T232" s="509" t="s">
        <v>488</v>
      </c>
      <c r="U232" s="513"/>
      <c r="V232" s="513"/>
      <c r="W232" s="513"/>
      <c r="X232" s="513"/>
      <c r="Y232" s="513"/>
      <c r="Z232" s="513"/>
      <c r="AA232" s="513"/>
      <c r="AB232" s="513"/>
      <c r="AC232" s="513"/>
      <c r="AD232" s="513"/>
      <c r="AE232" s="513"/>
      <c r="AF232" s="1028"/>
      <c r="AG232" s="1014"/>
      <c r="AH232" s="513"/>
      <c r="AI232" s="513"/>
      <c r="AJ232" s="513"/>
      <c r="AK232" s="513"/>
      <c r="AL232" s="513"/>
      <c r="AM232" s="513"/>
      <c r="AN232" s="513"/>
      <c r="AO232" s="513"/>
      <c r="AP232" s="513"/>
      <c r="AQ232" s="513"/>
      <c r="AR232" s="513"/>
      <c r="AS232" s="498">
        <f t="shared" si="166"/>
        <v>0</v>
      </c>
    </row>
    <row r="233" spans="2:45" x14ac:dyDescent="0.2">
      <c r="B233" s="25" t="s">
        <v>701</v>
      </c>
      <c r="C233" s="495" t="s">
        <v>648</v>
      </c>
      <c r="D233" s="510" t="s">
        <v>479</v>
      </c>
      <c r="E233" s="500"/>
      <c r="F233" s="500"/>
      <c r="G233" s="500"/>
      <c r="H233" s="500"/>
      <c r="I233" s="500"/>
      <c r="J233" s="500"/>
      <c r="K233" s="500"/>
      <c r="L233" s="500"/>
      <c r="M233" s="500"/>
      <c r="N233" s="500"/>
      <c r="O233" s="500"/>
      <c r="P233" s="500"/>
      <c r="Q233" s="131"/>
      <c r="R233" s="493"/>
      <c r="S233" s="25" t="s">
        <v>701</v>
      </c>
      <c r="T233" s="495" t="s">
        <v>648</v>
      </c>
      <c r="U233" s="500"/>
      <c r="V233" s="500"/>
      <c r="W233" s="500"/>
      <c r="X233" s="500"/>
      <c r="Y233" s="500"/>
      <c r="Z233" s="500"/>
      <c r="AA233" s="500"/>
      <c r="AB233" s="500"/>
      <c r="AC233" s="500"/>
      <c r="AD233" s="500"/>
      <c r="AE233" s="500"/>
      <c r="AF233" s="1027"/>
      <c r="AG233" s="1014">
        <f>+E233*U233</f>
        <v>0</v>
      </c>
      <c r="AH233" s="1014">
        <f t="shared" ref="AH233:AR233" si="174">+F233*V233</f>
        <v>0</v>
      </c>
      <c r="AI233" s="1014">
        <f t="shared" si="174"/>
        <v>0</v>
      </c>
      <c r="AJ233" s="1014">
        <f t="shared" si="174"/>
        <v>0</v>
      </c>
      <c r="AK233" s="1014">
        <f t="shared" si="174"/>
        <v>0</v>
      </c>
      <c r="AL233" s="1014">
        <f t="shared" si="174"/>
        <v>0</v>
      </c>
      <c r="AM233" s="1014">
        <f t="shared" si="174"/>
        <v>0</v>
      </c>
      <c r="AN233" s="1014">
        <f t="shared" si="174"/>
        <v>0</v>
      </c>
      <c r="AO233" s="1014">
        <f t="shared" si="174"/>
        <v>0</v>
      </c>
      <c r="AP233" s="1014">
        <f t="shared" si="174"/>
        <v>0</v>
      </c>
      <c r="AQ233" s="1014">
        <f t="shared" si="174"/>
        <v>0</v>
      </c>
      <c r="AR233" s="1014">
        <f t="shared" si="174"/>
        <v>0</v>
      </c>
      <c r="AS233" s="131">
        <f t="shared" si="166"/>
        <v>0</v>
      </c>
    </row>
    <row r="234" spans="2:45" x14ac:dyDescent="0.2">
      <c r="B234" s="25" t="s">
        <v>702</v>
      </c>
      <c r="C234" s="509" t="s">
        <v>481</v>
      </c>
      <c r="D234" s="510" t="s">
        <v>131</v>
      </c>
      <c r="E234" s="513">
        <f t="shared" ref="E234:P234" si="175">E235+E236</f>
        <v>0</v>
      </c>
      <c r="F234" s="513">
        <f t="shared" si="175"/>
        <v>0</v>
      </c>
      <c r="G234" s="513">
        <f t="shared" si="175"/>
        <v>0</v>
      </c>
      <c r="H234" s="513">
        <f t="shared" si="175"/>
        <v>0</v>
      </c>
      <c r="I234" s="513">
        <f t="shared" si="175"/>
        <v>0</v>
      </c>
      <c r="J234" s="513">
        <f t="shared" si="175"/>
        <v>0</v>
      </c>
      <c r="K234" s="513">
        <f t="shared" si="175"/>
        <v>0</v>
      </c>
      <c r="L234" s="513">
        <f t="shared" si="175"/>
        <v>0</v>
      </c>
      <c r="M234" s="513">
        <f t="shared" si="175"/>
        <v>0</v>
      </c>
      <c r="N234" s="513">
        <f t="shared" si="175"/>
        <v>0</v>
      </c>
      <c r="O234" s="513">
        <f t="shared" si="175"/>
        <v>0</v>
      </c>
      <c r="P234" s="513">
        <f t="shared" si="175"/>
        <v>0</v>
      </c>
      <c r="Q234" s="131">
        <f>SUM(E234:P234)</f>
        <v>0</v>
      </c>
      <c r="R234" s="493"/>
      <c r="S234" s="25" t="s">
        <v>702</v>
      </c>
      <c r="T234" s="509" t="s">
        <v>481</v>
      </c>
      <c r="U234" s="513">
        <f>U235+U236</f>
        <v>0</v>
      </c>
      <c r="V234" s="513"/>
      <c r="W234" s="513"/>
      <c r="X234" s="513"/>
      <c r="Y234" s="513"/>
      <c r="Z234" s="513"/>
      <c r="AA234" s="513"/>
      <c r="AB234" s="513"/>
      <c r="AC234" s="513"/>
      <c r="AD234" s="513"/>
      <c r="AE234" s="513"/>
      <c r="AF234" s="1028"/>
      <c r="AG234" s="1014">
        <f>AG235+AG236</f>
        <v>0</v>
      </c>
      <c r="AH234" s="513">
        <f t="shared" ref="AH234:AR234" si="176">AH235+AH236</f>
        <v>0</v>
      </c>
      <c r="AI234" s="513">
        <f t="shared" si="176"/>
        <v>0</v>
      </c>
      <c r="AJ234" s="513">
        <f t="shared" si="176"/>
        <v>0</v>
      </c>
      <c r="AK234" s="513">
        <f t="shared" si="176"/>
        <v>0</v>
      </c>
      <c r="AL234" s="513">
        <f t="shared" si="176"/>
        <v>0</v>
      </c>
      <c r="AM234" s="513">
        <f t="shared" si="176"/>
        <v>0</v>
      </c>
      <c r="AN234" s="513">
        <f t="shared" si="176"/>
        <v>0</v>
      </c>
      <c r="AO234" s="513">
        <f t="shared" si="176"/>
        <v>0</v>
      </c>
      <c r="AP234" s="513">
        <f t="shared" si="176"/>
        <v>0</v>
      </c>
      <c r="AQ234" s="513">
        <f t="shared" si="176"/>
        <v>0</v>
      </c>
      <c r="AR234" s="513">
        <f t="shared" si="176"/>
        <v>0</v>
      </c>
      <c r="AS234" s="131">
        <f t="shared" si="166"/>
        <v>0</v>
      </c>
    </row>
    <row r="235" spans="2:45" x14ac:dyDescent="0.2">
      <c r="B235" s="25" t="s">
        <v>703</v>
      </c>
      <c r="C235" s="512" t="s">
        <v>690</v>
      </c>
      <c r="D235" s="510" t="s">
        <v>131</v>
      </c>
      <c r="E235" s="500"/>
      <c r="F235" s="500"/>
      <c r="G235" s="500"/>
      <c r="H235" s="500"/>
      <c r="I235" s="500"/>
      <c r="J235" s="500"/>
      <c r="K235" s="500"/>
      <c r="L235" s="500"/>
      <c r="M235" s="500"/>
      <c r="N235" s="500"/>
      <c r="O235" s="500"/>
      <c r="P235" s="500"/>
      <c r="Q235" s="131">
        <f>SUM(E235:P235)</f>
        <v>0</v>
      </c>
      <c r="R235" s="493"/>
      <c r="S235" s="25" t="s">
        <v>703</v>
      </c>
      <c r="T235" s="512" t="s">
        <v>690</v>
      </c>
      <c r="U235" s="500"/>
      <c r="V235" s="500"/>
      <c r="W235" s="500"/>
      <c r="X235" s="500"/>
      <c r="Y235" s="500"/>
      <c r="Z235" s="500"/>
      <c r="AA235" s="500"/>
      <c r="AB235" s="500"/>
      <c r="AC235" s="500"/>
      <c r="AD235" s="500"/>
      <c r="AE235" s="500"/>
      <c r="AF235" s="1027"/>
      <c r="AG235" s="1014">
        <f>+E235*U235</f>
        <v>0</v>
      </c>
      <c r="AH235" s="1014">
        <f t="shared" ref="AH235:AR236" si="177">+F235*V235</f>
        <v>0</v>
      </c>
      <c r="AI235" s="1014">
        <f t="shared" si="177"/>
        <v>0</v>
      </c>
      <c r="AJ235" s="1014">
        <f t="shared" si="177"/>
        <v>0</v>
      </c>
      <c r="AK235" s="1014">
        <f t="shared" si="177"/>
        <v>0</v>
      </c>
      <c r="AL235" s="1014">
        <f t="shared" si="177"/>
        <v>0</v>
      </c>
      <c r="AM235" s="1014">
        <f t="shared" si="177"/>
        <v>0</v>
      </c>
      <c r="AN235" s="1014">
        <f t="shared" si="177"/>
        <v>0</v>
      </c>
      <c r="AO235" s="1014">
        <f t="shared" si="177"/>
        <v>0</v>
      </c>
      <c r="AP235" s="1014">
        <f t="shared" si="177"/>
        <v>0</v>
      </c>
      <c r="AQ235" s="1014">
        <f t="shared" si="177"/>
        <v>0</v>
      </c>
      <c r="AR235" s="1014">
        <f t="shared" si="177"/>
        <v>0</v>
      </c>
      <c r="AS235" s="131">
        <f t="shared" si="166"/>
        <v>0</v>
      </c>
    </row>
    <row r="236" spans="2:45" x14ac:dyDescent="0.2">
      <c r="B236" s="25" t="s">
        <v>704</v>
      </c>
      <c r="C236" s="512" t="s">
        <v>696</v>
      </c>
      <c r="D236" s="510" t="s">
        <v>131</v>
      </c>
      <c r="E236" s="500"/>
      <c r="F236" s="500"/>
      <c r="G236" s="500"/>
      <c r="H236" s="500"/>
      <c r="I236" s="500"/>
      <c r="J236" s="500"/>
      <c r="K236" s="500"/>
      <c r="L236" s="500"/>
      <c r="M236" s="500"/>
      <c r="N236" s="500"/>
      <c r="O236" s="500"/>
      <c r="P236" s="500"/>
      <c r="Q236" s="131">
        <f>SUM(E236:P236)</f>
        <v>0</v>
      </c>
      <c r="R236" s="493"/>
      <c r="S236" s="25" t="s">
        <v>704</v>
      </c>
      <c r="T236" s="512" t="s">
        <v>696</v>
      </c>
      <c r="U236" s="500"/>
      <c r="V236" s="500"/>
      <c r="W236" s="500"/>
      <c r="X236" s="500"/>
      <c r="Y236" s="500"/>
      <c r="Z236" s="500"/>
      <c r="AA236" s="500"/>
      <c r="AB236" s="500"/>
      <c r="AC236" s="500"/>
      <c r="AD236" s="500"/>
      <c r="AE236" s="500"/>
      <c r="AF236" s="1027"/>
      <c r="AG236" s="1014">
        <f>+E236*U236</f>
        <v>0</v>
      </c>
      <c r="AH236" s="1014">
        <f t="shared" si="177"/>
        <v>0</v>
      </c>
      <c r="AI236" s="1014">
        <f t="shared" si="177"/>
        <v>0</v>
      </c>
      <c r="AJ236" s="1014">
        <f t="shared" si="177"/>
        <v>0</v>
      </c>
      <c r="AK236" s="1014">
        <f t="shared" si="177"/>
        <v>0</v>
      </c>
      <c r="AL236" s="1014">
        <f t="shared" si="177"/>
        <v>0</v>
      </c>
      <c r="AM236" s="1014">
        <f t="shared" si="177"/>
        <v>0</v>
      </c>
      <c r="AN236" s="1014">
        <f t="shared" si="177"/>
        <v>0</v>
      </c>
      <c r="AO236" s="1014">
        <f t="shared" si="177"/>
        <v>0</v>
      </c>
      <c r="AP236" s="1014">
        <f t="shared" si="177"/>
        <v>0</v>
      </c>
      <c r="AQ236" s="1014">
        <f t="shared" si="177"/>
        <v>0</v>
      </c>
      <c r="AR236" s="1014">
        <f t="shared" si="177"/>
        <v>0</v>
      </c>
      <c r="AS236" s="131">
        <f t="shared" si="166"/>
        <v>0</v>
      </c>
    </row>
    <row r="237" spans="2:45" x14ac:dyDescent="0.2">
      <c r="B237" s="25"/>
      <c r="C237" s="511" t="s">
        <v>705</v>
      </c>
      <c r="D237" s="510"/>
      <c r="E237" s="513">
        <f>+E239+E240</f>
        <v>0</v>
      </c>
      <c r="F237" s="513">
        <f t="shared" ref="F237:P237" si="178">+F239+F240</f>
        <v>0</v>
      </c>
      <c r="G237" s="513">
        <f t="shared" si="178"/>
        <v>0</v>
      </c>
      <c r="H237" s="513">
        <f t="shared" si="178"/>
        <v>0</v>
      </c>
      <c r="I237" s="513">
        <f t="shared" si="178"/>
        <v>0</v>
      </c>
      <c r="J237" s="513">
        <f t="shared" si="178"/>
        <v>0</v>
      </c>
      <c r="K237" s="513">
        <f t="shared" si="178"/>
        <v>0</v>
      </c>
      <c r="L237" s="513">
        <f t="shared" si="178"/>
        <v>0</v>
      </c>
      <c r="M237" s="513">
        <f t="shared" si="178"/>
        <v>0</v>
      </c>
      <c r="N237" s="513">
        <f t="shared" si="178"/>
        <v>0</v>
      </c>
      <c r="O237" s="513">
        <f t="shared" si="178"/>
        <v>0</v>
      </c>
      <c r="P237" s="513">
        <f t="shared" si="178"/>
        <v>0</v>
      </c>
      <c r="Q237" s="131">
        <f>SUM(E237:P237)</f>
        <v>0</v>
      </c>
      <c r="R237" s="493"/>
      <c r="S237" s="25"/>
      <c r="T237" s="511" t="s">
        <v>705</v>
      </c>
      <c r="U237" s="513">
        <f>+U239+U240</f>
        <v>0</v>
      </c>
      <c r="V237" s="513"/>
      <c r="W237" s="513"/>
      <c r="X237" s="513"/>
      <c r="Y237" s="513"/>
      <c r="Z237" s="513"/>
      <c r="AA237" s="513"/>
      <c r="AB237" s="513"/>
      <c r="AC237" s="513"/>
      <c r="AD237" s="513"/>
      <c r="AE237" s="513"/>
      <c r="AF237" s="1028"/>
      <c r="AG237" s="1014">
        <f>+AG239+AG240</f>
        <v>0</v>
      </c>
      <c r="AH237" s="513">
        <f t="shared" ref="AH237:AR237" si="179">+AH239+AH240</f>
        <v>0</v>
      </c>
      <c r="AI237" s="513">
        <f t="shared" si="179"/>
        <v>0</v>
      </c>
      <c r="AJ237" s="513">
        <f t="shared" si="179"/>
        <v>0</v>
      </c>
      <c r="AK237" s="513">
        <f t="shared" si="179"/>
        <v>0</v>
      </c>
      <c r="AL237" s="513">
        <f t="shared" si="179"/>
        <v>0</v>
      </c>
      <c r="AM237" s="513">
        <f t="shared" si="179"/>
        <v>0</v>
      </c>
      <c r="AN237" s="513">
        <f t="shared" si="179"/>
        <v>0</v>
      </c>
      <c r="AO237" s="513">
        <f t="shared" si="179"/>
        <v>0</v>
      </c>
      <c r="AP237" s="513">
        <f t="shared" si="179"/>
        <v>0</v>
      </c>
      <c r="AQ237" s="513">
        <f t="shared" si="179"/>
        <v>0</v>
      </c>
      <c r="AR237" s="513">
        <f t="shared" si="179"/>
        <v>0</v>
      </c>
      <c r="AS237" s="131">
        <f t="shared" si="166"/>
        <v>0</v>
      </c>
    </row>
    <row r="238" spans="2:45" x14ac:dyDescent="0.2">
      <c r="B238" s="25" t="s">
        <v>706</v>
      </c>
      <c r="C238" s="509" t="s">
        <v>488</v>
      </c>
      <c r="D238" s="510"/>
      <c r="E238" s="513"/>
      <c r="F238" s="513"/>
      <c r="G238" s="513"/>
      <c r="H238" s="513"/>
      <c r="I238" s="513"/>
      <c r="J238" s="513"/>
      <c r="K238" s="513"/>
      <c r="L238" s="513"/>
      <c r="M238" s="513"/>
      <c r="N238" s="513"/>
      <c r="O238" s="513"/>
      <c r="P238" s="513"/>
      <c r="Q238" s="498"/>
      <c r="R238" s="493"/>
      <c r="S238" s="25" t="s">
        <v>706</v>
      </c>
      <c r="T238" s="509" t="s">
        <v>488</v>
      </c>
      <c r="U238" s="513"/>
      <c r="V238" s="513"/>
      <c r="W238" s="513"/>
      <c r="X238" s="513"/>
      <c r="Y238" s="513"/>
      <c r="Z238" s="513"/>
      <c r="AA238" s="513"/>
      <c r="AB238" s="513"/>
      <c r="AC238" s="513"/>
      <c r="AD238" s="513"/>
      <c r="AE238" s="513"/>
      <c r="AF238" s="1028"/>
      <c r="AG238" s="1014"/>
      <c r="AH238" s="513"/>
      <c r="AI238" s="513"/>
      <c r="AJ238" s="513"/>
      <c r="AK238" s="513"/>
      <c r="AL238" s="513"/>
      <c r="AM238" s="513"/>
      <c r="AN238" s="513"/>
      <c r="AO238" s="513"/>
      <c r="AP238" s="513"/>
      <c r="AQ238" s="513"/>
      <c r="AR238" s="513"/>
      <c r="AS238" s="498">
        <f t="shared" si="166"/>
        <v>0</v>
      </c>
    </row>
    <row r="239" spans="2:45" x14ac:dyDescent="0.2">
      <c r="B239" s="25" t="s">
        <v>707</v>
      </c>
      <c r="C239" s="495" t="s">
        <v>648</v>
      </c>
      <c r="D239" s="510" t="s">
        <v>479</v>
      </c>
      <c r="E239" s="500"/>
      <c r="F239" s="500"/>
      <c r="G239" s="500"/>
      <c r="H239" s="500"/>
      <c r="I239" s="500"/>
      <c r="J239" s="500"/>
      <c r="K239" s="500"/>
      <c r="L239" s="500"/>
      <c r="M239" s="500"/>
      <c r="N239" s="500"/>
      <c r="O239" s="500"/>
      <c r="P239" s="500"/>
      <c r="Q239" s="131">
        <f>SUM(E239:P239)</f>
        <v>0</v>
      </c>
      <c r="R239" s="493"/>
      <c r="S239" s="25" t="s">
        <v>707</v>
      </c>
      <c r="T239" s="495" t="s">
        <v>648</v>
      </c>
      <c r="U239" s="500"/>
      <c r="V239" s="500"/>
      <c r="W239" s="500"/>
      <c r="X239" s="500"/>
      <c r="Y239" s="500"/>
      <c r="Z239" s="500"/>
      <c r="AA239" s="500"/>
      <c r="AB239" s="500"/>
      <c r="AC239" s="500"/>
      <c r="AD239" s="500"/>
      <c r="AE239" s="500"/>
      <c r="AF239" s="1027"/>
      <c r="AG239" s="1014">
        <f>+E239*U239</f>
        <v>0</v>
      </c>
      <c r="AH239" s="1014">
        <f t="shared" ref="AH239:AR239" si="180">+F239*V239</f>
        <v>0</v>
      </c>
      <c r="AI239" s="1014">
        <f t="shared" si="180"/>
        <v>0</v>
      </c>
      <c r="AJ239" s="1014">
        <f t="shared" si="180"/>
        <v>0</v>
      </c>
      <c r="AK239" s="1014">
        <f t="shared" si="180"/>
        <v>0</v>
      </c>
      <c r="AL239" s="1014">
        <f t="shared" si="180"/>
        <v>0</v>
      </c>
      <c r="AM239" s="1014">
        <f t="shared" si="180"/>
        <v>0</v>
      </c>
      <c r="AN239" s="1014">
        <f t="shared" si="180"/>
        <v>0</v>
      </c>
      <c r="AO239" s="1014">
        <f t="shared" si="180"/>
        <v>0</v>
      </c>
      <c r="AP239" s="1014">
        <f t="shared" si="180"/>
        <v>0</v>
      </c>
      <c r="AQ239" s="1014">
        <f t="shared" si="180"/>
        <v>0</v>
      </c>
      <c r="AR239" s="1014">
        <f t="shared" si="180"/>
        <v>0</v>
      </c>
      <c r="AS239" s="131">
        <f t="shared" si="166"/>
        <v>0</v>
      </c>
    </row>
    <row r="240" spans="2:45" x14ac:dyDescent="0.2">
      <c r="B240" s="25" t="s">
        <v>708</v>
      </c>
      <c r="C240" s="526" t="s">
        <v>481</v>
      </c>
      <c r="D240" s="510" t="s">
        <v>131</v>
      </c>
      <c r="E240" s="513">
        <f t="shared" ref="E240:P240" si="181">E241+E242</f>
        <v>0</v>
      </c>
      <c r="F240" s="513">
        <f t="shared" si="181"/>
        <v>0</v>
      </c>
      <c r="G240" s="513">
        <f t="shared" si="181"/>
        <v>0</v>
      </c>
      <c r="H240" s="513">
        <f t="shared" si="181"/>
        <v>0</v>
      </c>
      <c r="I240" s="513">
        <f t="shared" si="181"/>
        <v>0</v>
      </c>
      <c r="J240" s="513">
        <f t="shared" si="181"/>
        <v>0</v>
      </c>
      <c r="K240" s="513">
        <f t="shared" si="181"/>
        <v>0</v>
      </c>
      <c r="L240" s="513">
        <f t="shared" si="181"/>
        <v>0</v>
      </c>
      <c r="M240" s="513">
        <f t="shared" si="181"/>
        <v>0</v>
      </c>
      <c r="N240" s="513">
        <f t="shared" si="181"/>
        <v>0</v>
      </c>
      <c r="O240" s="513">
        <f t="shared" si="181"/>
        <v>0</v>
      </c>
      <c r="P240" s="513">
        <f t="shared" si="181"/>
        <v>0</v>
      </c>
      <c r="Q240" s="131">
        <f>SUM(E240:P240)</f>
        <v>0</v>
      </c>
      <c r="R240" s="493"/>
      <c r="S240" s="25" t="s">
        <v>708</v>
      </c>
      <c r="T240" s="526" t="s">
        <v>481</v>
      </c>
      <c r="U240" s="513">
        <f>U241+U242</f>
        <v>0</v>
      </c>
      <c r="V240" s="513"/>
      <c r="W240" s="513"/>
      <c r="X240" s="513"/>
      <c r="Y240" s="513"/>
      <c r="Z240" s="513"/>
      <c r="AA240" s="513"/>
      <c r="AB240" s="513"/>
      <c r="AC240" s="513"/>
      <c r="AD240" s="513"/>
      <c r="AE240" s="513"/>
      <c r="AF240" s="1028"/>
      <c r="AG240" s="1014">
        <f>AG241+AG242</f>
        <v>0</v>
      </c>
      <c r="AH240" s="513">
        <f t="shared" ref="AH240:AR240" si="182">AH241+AH242</f>
        <v>0</v>
      </c>
      <c r="AI240" s="513">
        <f t="shared" si="182"/>
        <v>0</v>
      </c>
      <c r="AJ240" s="513">
        <f t="shared" si="182"/>
        <v>0</v>
      </c>
      <c r="AK240" s="513">
        <f t="shared" si="182"/>
        <v>0</v>
      </c>
      <c r="AL240" s="513">
        <f t="shared" si="182"/>
        <v>0</v>
      </c>
      <c r="AM240" s="513">
        <f t="shared" si="182"/>
        <v>0</v>
      </c>
      <c r="AN240" s="513">
        <f t="shared" si="182"/>
        <v>0</v>
      </c>
      <c r="AO240" s="513">
        <f t="shared" si="182"/>
        <v>0</v>
      </c>
      <c r="AP240" s="513">
        <f t="shared" si="182"/>
        <v>0</v>
      </c>
      <c r="AQ240" s="513">
        <f t="shared" si="182"/>
        <v>0</v>
      </c>
      <c r="AR240" s="513">
        <f t="shared" si="182"/>
        <v>0</v>
      </c>
      <c r="AS240" s="131">
        <f t="shared" si="166"/>
        <v>0</v>
      </c>
    </row>
    <row r="241" spans="2:45" x14ac:dyDescent="0.2">
      <c r="B241" s="25" t="s">
        <v>709</v>
      </c>
      <c r="C241" s="534" t="s">
        <v>690</v>
      </c>
      <c r="D241" s="510" t="s">
        <v>131</v>
      </c>
      <c r="E241" s="500"/>
      <c r="F241" s="500"/>
      <c r="G241" s="500"/>
      <c r="H241" s="500"/>
      <c r="I241" s="500"/>
      <c r="J241" s="500"/>
      <c r="K241" s="500"/>
      <c r="L241" s="500"/>
      <c r="M241" s="500"/>
      <c r="N241" s="500"/>
      <c r="O241" s="500"/>
      <c r="P241" s="500"/>
      <c r="Q241" s="131">
        <f>SUM(E241:P241)</f>
        <v>0</v>
      </c>
      <c r="R241" s="493"/>
      <c r="S241" s="25" t="s">
        <v>709</v>
      </c>
      <c r="T241" s="534" t="s">
        <v>690</v>
      </c>
      <c r="U241" s="500"/>
      <c r="V241" s="500"/>
      <c r="W241" s="500"/>
      <c r="X241" s="500"/>
      <c r="Y241" s="500"/>
      <c r="Z241" s="500"/>
      <c r="AA241" s="500"/>
      <c r="AB241" s="500"/>
      <c r="AC241" s="500"/>
      <c r="AD241" s="500"/>
      <c r="AE241" s="500"/>
      <c r="AF241" s="1027"/>
      <c r="AG241" s="1014">
        <f>+E241*U241</f>
        <v>0</v>
      </c>
      <c r="AH241" s="1014">
        <f t="shared" ref="AH241:AR242" si="183">+F241*V241</f>
        <v>0</v>
      </c>
      <c r="AI241" s="1014">
        <f t="shared" si="183"/>
        <v>0</v>
      </c>
      <c r="AJ241" s="1014">
        <f t="shared" si="183"/>
        <v>0</v>
      </c>
      <c r="AK241" s="1014">
        <f t="shared" si="183"/>
        <v>0</v>
      </c>
      <c r="AL241" s="1014">
        <f t="shared" si="183"/>
        <v>0</v>
      </c>
      <c r="AM241" s="1014">
        <f t="shared" si="183"/>
        <v>0</v>
      </c>
      <c r="AN241" s="1014">
        <f t="shared" si="183"/>
        <v>0</v>
      </c>
      <c r="AO241" s="1014">
        <f t="shared" si="183"/>
        <v>0</v>
      </c>
      <c r="AP241" s="1014">
        <f t="shared" si="183"/>
        <v>0</v>
      </c>
      <c r="AQ241" s="1014">
        <f t="shared" si="183"/>
        <v>0</v>
      </c>
      <c r="AR241" s="1014">
        <f t="shared" si="183"/>
        <v>0</v>
      </c>
      <c r="AS241" s="131">
        <f t="shared" si="166"/>
        <v>0</v>
      </c>
    </row>
    <row r="242" spans="2:45" x14ac:dyDescent="0.2">
      <c r="B242" s="25" t="s">
        <v>710</v>
      </c>
      <c r="C242" s="534" t="s">
        <v>696</v>
      </c>
      <c r="D242" s="510" t="s">
        <v>131</v>
      </c>
      <c r="E242" s="500"/>
      <c r="F242" s="500"/>
      <c r="G242" s="500"/>
      <c r="H242" s="500"/>
      <c r="I242" s="500"/>
      <c r="J242" s="500"/>
      <c r="K242" s="500"/>
      <c r="L242" s="500"/>
      <c r="M242" s="500"/>
      <c r="N242" s="500"/>
      <c r="O242" s="500"/>
      <c r="P242" s="500"/>
      <c r="Q242" s="131">
        <f>SUM(E242:P242)</f>
        <v>0</v>
      </c>
      <c r="R242" s="493"/>
      <c r="S242" s="25" t="s">
        <v>710</v>
      </c>
      <c r="T242" s="534" t="s">
        <v>696</v>
      </c>
      <c r="U242" s="500"/>
      <c r="V242" s="500"/>
      <c r="W242" s="500"/>
      <c r="X242" s="500"/>
      <c r="Y242" s="500"/>
      <c r="Z242" s="500"/>
      <c r="AA242" s="500"/>
      <c r="AB242" s="500"/>
      <c r="AC242" s="500"/>
      <c r="AD242" s="500"/>
      <c r="AE242" s="500"/>
      <c r="AF242" s="1027"/>
      <c r="AG242" s="1014">
        <f>+E242*U242</f>
        <v>0</v>
      </c>
      <c r="AH242" s="1014">
        <f t="shared" si="183"/>
        <v>0</v>
      </c>
      <c r="AI242" s="1014">
        <f t="shared" si="183"/>
        <v>0</v>
      </c>
      <c r="AJ242" s="1014">
        <f t="shared" si="183"/>
        <v>0</v>
      </c>
      <c r="AK242" s="1014">
        <f t="shared" si="183"/>
        <v>0</v>
      </c>
      <c r="AL242" s="1014">
        <f t="shared" si="183"/>
        <v>0</v>
      </c>
      <c r="AM242" s="1014">
        <f t="shared" si="183"/>
        <v>0</v>
      </c>
      <c r="AN242" s="1014">
        <f t="shared" si="183"/>
        <v>0</v>
      </c>
      <c r="AO242" s="1014">
        <f t="shared" si="183"/>
        <v>0</v>
      </c>
      <c r="AP242" s="1014">
        <f t="shared" si="183"/>
        <v>0</v>
      </c>
      <c r="AQ242" s="1014">
        <f t="shared" si="183"/>
        <v>0</v>
      </c>
      <c r="AR242" s="1014">
        <f t="shared" si="183"/>
        <v>0</v>
      </c>
      <c r="AS242" s="131">
        <f t="shared" si="166"/>
        <v>0</v>
      </c>
    </row>
    <row r="243" spans="2:45" x14ac:dyDescent="0.2">
      <c r="B243" s="324"/>
      <c r="C243" s="772" t="s">
        <v>505</v>
      </c>
      <c r="D243" s="508"/>
      <c r="E243" s="135">
        <f>+E245+E246</f>
        <v>0</v>
      </c>
      <c r="F243" s="135">
        <f t="shared" ref="F243:P243" si="184">+F245+F246</f>
        <v>0</v>
      </c>
      <c r="G243" s="135">
        <f t="shared" si="184"/>
        <v>0</v>
      </c>
      <c r="H243" s="135">
        <f t="shared" si="184"/>
        <v>0</v>
      </c>
      <c r="I243" s="135">
        <f t="shared" si="184"/>
        <v>0</v>
      </c>
      <c r="J243" s="135">
        <f t="shared" si="184"/>
        <v>0</v>
      </c>
      <c r="K243" s="135">
        <f t="shared" si="184"/>
        <v>0</v>
      </c>
      <c r="L243" s="135">
        <f t="shared" si="184"/>
        <v>0</v>
      </c>
      <c r="M243" s="135">
        <f t="shared" si="184"/>
        <v>0</v>
      </c>
      <c r="N243" s="135">
        <f t="shared" si="184"/>
        <v>0</v>
      </c>
      <c r="O243" s="135">
        <f t="shared" si="184"/>
        <v>0</v>
      </c>
      <c r="P243" s="135">
        <f t="shared" si="184"/>
        <v>0</v>
      </c>
      <c r="Q243" s="130">
        <f>SUM(E243:P243)</f>
        <v>0</v>
      </c>
      <c r="R243" s="493"/>
      <c r="S243" s="324"/>
      <c r="T243" s="772" t="s">
        <v>505</v>
      </c>
      <c r="U243" s="135">
        <f>+U245+U246</f>
        <v>0</v>
      </c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026"/>
      <c r="AG243" s="1013">
        <f>+AG245+AG246</f>
        <v>0</v>
      </c>
      <c r="AH243" s="135">
        <f t="shared" ref="AH243:AR243" si="185">+AH245+AH246</f>
        <v>0</v>
      </c>
      <c r="AI243" s="135">
        <f t="shared" si="185"/>
        <v>0</v>
      </c>
      <c r="AJ243" s="135">
        <f t="shared" si="185"/>
        <v>0</v>
      </c>
      <c r="AK243" s="135">
        <f t="shared" si="185"/>
        <v>0</v>
      </c>
      <c r="AL243" s="135">
        <f t="shared" si="185"/>
        <v>0</v>
      </c>
      <c r="AM243" s="135">
        <f t="shared" si="185"/>
        <v>0</v>
      </c>
      <c r="AN243" s="135">
        <f t="shared" si="185"/>
        <v>0</v>
      </c>
      <c r="AO243" s="135">
        <f t="shared" si="185"/>
        <v>0</v>
      </c>
      <c r="AP243" s="135">
        <f t="shared" si="185"/>
        <v>0</v>
      </c>
      <c r="AQ243" s="135">
        <f t="shared" si="185"/>
        <v>0</v>
      </c>
      <c r="AR243" s="135">
        <f t="shared" si="185"/>
        <v>0</v>
      </c>
      <c r="AS243" s="130">
        <f t="shared" si="166"/>
        <v>0</v>
      </c>
    </row>
    <row r="244" spans="2:45" x14ac:dyDescent="0.2">
      <c r="B244" s="25" t="s">
        <v>711</v>
      </c>
      <c r="C244" s="509" t="s">
        <v>488</v>
      </c>
      <c r="D244" s="510"/>
      <c r="E244" s="513"/>
      <c r="F244" s="513"/>
      <c r="G244" s="513"/>
      <c r="H244" s="513"/>
      <c r="I244" s="513"/>
      <c r="J244" s="513"/>
      <c r="K244" s="513"/>
      <c r="L244" s="513"/>
      <c r="M244" s="513"/>
      <c r="N244" s="513"/>
      <c r="O244" s="513"/>
      <c r="P244" s="513"/>
      <c r="Q244" s="498"/>
      <c r="R244" s="493"/>
      <c r="S244" s="25" t="s">
        <v>711</v>
      </c>
      <c r="T244" s="509" t="s">
        <v>488</v>
      </c>
      <c r="U244" s="513"/>
      <c r="V244" s="513"/>
      <c r="W244" s="513"/>
      <c r="X244" s="513"/>
      <c r="Y244" s="513"/>
      <c r="Z244" s="513"/>
      <c r="AA244" s="513"/>
      <c r="AB244" s="513"/>
      <c r="AC244" s="513"/>
      <c r="AD244" s="513"/>
      <c r="AE244" s="513"/>
      <c r="AF244" s="1028"/>
      <c r="AG244" s="1014"/>
      <c r="AH244" s="513"/>
      <c r="AI244" s="513"/>
      <c r="AJ244" s="513"/>
      <c r="AK244" s="513"/>
      <c r="AL244" s="513"/>
      <c r="AM244" s="513"/>
      <c r="AN244" s="513"/>
      <c r="AO244" s="513"/>
      <c r="AP244" s="513"/>
      <c r="AQ244" s="513"/>
      <c r="AR244" s="513"/>
      <c r="AS244" s="498">
        <f t="shared" si="166"/>
        <v>0</v>
      </c>
    </row>
    <row r="245" spans="2:45" x14ac:dyDescent="0.2">
      <c r="B245" s="25" t="s">
        <v>712</v>
      </c>
      <c r="C245" s="495" t="s">
        <v>648</v>
      </c>
      <c r="D245" s="510" t="s">
        <v>479</v>
      </c>
      <c r="E245" s="500"/>
      <c r="F245" s="500"/>
      <c r="G245" s="500"/>
      <c r="H245" s="500"/>
      <c r="I245" s="500"/>
      <c r="J245" s="500"/>
      <c r="K245" s="500"/>
      <c r="L245" s="500"/>
      <c r="M245" s="500"/>
      <c r="N245" s="500"/>
      <c r="O245" s="500"/>
      <c r="P245" s="500"/>
      <c r="Q245" s="131">
        <f>SUM(E245:P245)</f>
        <v>0</v>
      </c>
      <c r="R245" s="493"/>
      <c r="S245" s="25" t="s">
        <v>712</v>
      </c>
      <c r="T245" s="495" t="s">
        <v>648</v>
      </c>
      <c r="U245" s="500"/>
      <c r="V245" s="500"/>
      <c r="W245" s="500"/>
      <c r="X245" s="500"/>
      <c r="Y245" s="500"/>
      <c r="Z245" s="500"/>
      <c r="AA245" s="500"/>
      <c r="AB245" s="500"/>
      <c r="AC245" s="500"/>
      <c r="AD245" s="500"/>
      <c r="AE245" s="500"/>
      <c r="AF245" s="1027"/>
      <c r="AG245" s="1014">
        <f>+E245*U245</f>
        <v>0</v>
      </c>
      <c r="AH245" s="1014">
        <f t="shared" ref="AH245:AR246" si="186">+F245*V245</f>
        <v>0</v>
      </c>
      <c r="AI245" s="1014">
        <f t="shared" si="186"/>
        <v>0</v>
      </c>
      <c r="AJ245" s="1014">
        <f t="shared" si="186"/>
        <v>0</v>
      </c>
      <c r="AK245" s="1014">
        <f t="shared" si="186"/>
        <v>0</v>
      </c>
      <c r="AL245" s="1014">
        <f t="shared" si="186"/>
        <v>0</v>
      </c>
      <c r="AM245" s="1014">
        <f t="shared" si="186"/>
        <v>0</v>
      </c>
      <c r="AN245" s="1014">
        <f t="shared" si="186"/>
        <v>0</v>
      </c>
      <c r="AO245" s="1014">
        <f t="shared" si="186"/>
        <v>0</v>
      </c>
      <c r="AP245" s="1014">
        <f t="shared" si="186"/>
        <v>0</v>
      </c>
      <c r="AQ245" s="1014">
        <f t="shared" si="186"/>
        <v>0</v>
      </c>
      <c r="AR245" s="1014">
        <f t="shared" si="186"/>
        <v>0</v>
      </c>
      <c r="AS245" s="131">
        <f t="shared" si="166"/>
        <v>0</v>
      </c>
    </row>
    <row r="246" spans="2:45" x14ac:dyDescent="0.2">
      <c r="B246" s="25" t="s">
        <v>713</v>
      </c>
      <c r="C246" s="526" t="s">
        <v>481</v>
      </c>
      <c r="D246" s="510" t="s">
        <v>131</v>
      </c>
      <c r="E246" s="500"/>
      <c r="F246" s="500"/>
      <c r="G246" s="500"/>
      <c r="H246" s="500"/>
      <c r="I246" s="500"/>
      <c r="J246" s="500"/>
      <c r="K246" s="500"/>
      <c r="L246" s="500"/>
      <c r="M246" s="500"/>
      <c r="N246" s="500"/>
      <c r="O246" s="500"/>
      <c r="P246" s="500"/>
      <c r="Q246" s="131">
        <f>SUM(E246:P246)</f>
        <v>0</v>
      </c>
      <c r="R246" s="493"/>
      <c r="S246" s="25" t="s">
        <v>713</v>
      </c>
      <c r="T246" s="526" t="s">
        <v>481</v>
      </c>
      <c r="U246" s="500"/>
      <c r="V246" s="500"/>
      <c r="W246" s="500"/>
      <c r="X246" s="500"/>
      <c r="Y246" s="500"/>
      <c r="Z246" s="500"/>
      <c r="AA246" s="500"/>
      <c r="AB246" s="500"/>
      <c r="AC246" s="500"/>
      <c r="AD246" s="500"/>
      <c r="AE246" s="500"/>
      <c r="AF246" s="1027"/>
      <c r="AG246" s="1014">
        <f>+E246*U246</f>
        <v>0</v>
      </c>
      <c r="AH246" s="1014">
        <f t="shared" si="186"/>
        <v>0</v>
      </c>
      <c r="AI246" s="1014">
        <f t="shared" si="186"/>
        <v>0</v>
      </c>
      <c r="AJ246" s="1014">
        <f t="shared" si="186"/>
        <v>0</v>
      </c>
      <c r="AK246" s="1014">
        <f t="shared" si="186"/>
        <v>0</v>
      </c>
      <c r="AL246" s="1014">
        <f t="shared" si="186"/>
        <v>0</v>
      </c>
      <c r="AM246" s="1014">
        <f t="shared" si="186"/>
        <v>0</v>
      </c>
      <c r="AN246" s="1014">
        <f t="shared" si="186"/>
        <v>0</v>
      </c>
      <c r="AO246" s="1014">
        <f t="shared" si="186"/>
        <v>0</v>
      </c>
      <c r="AP246" s="1014">
        <f t="shared" si="186"/>
        <v>0</v>
      </c>
      <c r="AQ246" s="1014">
        <f t="shared" si="186"/>
        <v>0</v>
      </c>
      <c r="AR246" s="1014">
        <f t="shared" si="186"/>
        <v>0</v>
      </c>
      <c r="AS246" s="131">
        <f t="shared" si="166"/>
        <v>0</v>
      </c>
    </row>
    <row r="247" spans="2:45" x14ac:dyDescent="0.2">
      <c r="B247" s="322" t="s">
        <v>274</v>
      </c>
      <c r="C247" s="773" t="s">
        <v>714</v>
      </c>
      <c r="D247" s="515" t="s">
        <v>131</v>
      </c>
      <c r="E247" s="133">
        <f>E208+E196</f>
        <v>0</v>
      </c>
      <c r="F247" s="133">
        <f t="shared" ref="F247:P247" si="187">F208+F196</f>
        <v>0</v>
      </c>
      <c r="G247" s="133">
        <f t="shared" si="187"/>
        <v>0</v>
      </c>
      <c r="H247" s="133">
        <f t="shared" si="187"/>
        <v>0</v>
      </c>
      <c r="I247" s="133">
        <f t="shared" si="187"/>
        <v>0</v>
      </c>
      <c r="J247" s="133">
        <f t="shared" si="187"/>
        <v>0</v>
      </c>
      <c r="K247" s="133">
        <f t="shared" si="187"/>
        <v>0</v>
      </c>
      <c r="L247" s="133">
        <f t="shared" si="187"/>
        <v>0</v>
      </c>
      <c r="M247" s="133">
        <f t="shared" si="187"/>
        <v>0</v>
      </c>
      <c r="N247" s="133">
        <f t="shared" si="187"/>
        <v>0</v>
      </c>
      <c r="O247" s="133">
        <f t="shared" si="187"/>
        <v>0</v>
      </c>
      <c r="P247" s="133">
        <f t="shared" si="187"/>
        <v>0</v>
      </c>
      <c r="Q247" s="134">
        <f>SUM(E247:P247)</f>
        <v>0</v>
      </c>
      <c r="R247" s="493"/>
      <c r="S247" s="322" t="s">
        <v>274</v>
      </c>
      <c r="T247" s="773" t="s">
        <v>714</v>
      </c>
      <c r="U247" s="133">
        <f>U208+U196</f>
        <v>0</v>
      </c>
      <c r="V247" s="133"/>
      <c r="W247" s="133"/>
      <c r="X247" s="133"/>
      <c r="Y247" s="133"/>
      <c r="Z247" s="133"/>
      <c r="AA247" s="133"/>
      <c r="AB247" s="133"/>
      <c r="AC247" s="133"/>
      <c r="AD247" s="133"/>
      <c r="AE247" s="133"/>
      <c r="AF247" s="1031"/>
      <c r="AG247" s="1016">
        <f>AG208+AG196</f>
        <v>0</v>
      </c>
      <c r="AH247" s="133">
        <f t="shared" ref="AH247:AR247" si="188">AH208+AH196</f>
        <v>0</v>
      </c>
      <c r="AI247" s="133">
        <f t="shared" si="188"/>
        <v>0</v>
      </c>
      <c r="AJ247" s="133">
        <f t="shared" si="188"/>
        <v>0</v>
      </c>
      <c r="AK247" s="133">
        <f t="shared" si="188"/>
        <v>0</v>
      </c>
      <c r="AL247" s="133">
        <f t="shared" si="188"/>
        <v>0</v>
      </c>
      <c r="AM247" s="133">
        <f t="shared" si="188"/>
        <v>0</v>
      </c>
      <c r="AN247" s="133">
        <f t="shared" si="188"/>
        <v>0</v>
      </c>
      <c r="AO247" s="133">
        <f t="shared" si="188"/>
        <v>0</v>
      </c>
      <c r="AP247" s="133">
        <f t="shared" si="188"/>
        <v>0</v>
      </c>
      <c r="AQ247" s="133">
        <f t="shared" si="188"/>
        <v>0</v>
      </c>
      <c r="AR247" s="133">
        <f t="shared" si="188"/>
        <v>0</v>
      </c>
      <c r="AS247" s="134">
        <f t="shared" si="166"/>
        <v>0</v>
      </c>
    </row>
    <row r="248" spans="2:45" x14ac:dyDescent="0.2">
      <c r="B248" s="322" t="s">
        <v>275</v>
      </c>
      <c r="C248" s="491" t="s">
        <v>506</v>
      </c>
      <c r="D248" s="515" t="s">
        <v>131</v>
      </c>
      <c r="E248" s="133">
        <f>E251+E254</f>
        <v>0</v>
      </c>
      <c r="F248" s="133">
        <f t="shared" ref="F248:P248" si="189">F251+F254</f>
        <v>0</v>
      </c>
      <c r="G248" s="133">
        <f t="shared" si="189"/>
        <v>0</v>
      </c>
      <c r="H248" s="133">
        <f t="shared" si="189"/>
        <v>0</v>
      </c>
      <c r="I248" s="133">
        <f t="shared" si="189"/>
        <v>0</v>
      </c>
      <c r="J248" s="133">
        <f t="shared" si="189"/>
        <v>0</v>
      </c>
      <c r="K248" s="133">
        <f t="shared" si="189"/>
        <v>0</v>
      </c>
      <c r="L248" s="133">
        <f t="shared" si="189"/>
        <v>0</v>
      </c>
      <c r="M248" s="133">
        <f t="shared" si="189"/>
        <v>0</v>
      </c>
      <c r="N248" s="133">
        <f t="shared" si="189"/>
        <v>0</v>
      </c>
      <c r="O248" s="133">
        <f t="shared" si="189"/>
        <v>0</v>
      </c>
      <c r="P248" s="133">
        <f t="shared" si="189"/>
        <v>0</v>
      </c>
      <c r="Q248" s="134">
        <f>SUM(E248:P248)</f>
        <v>0</v>
      </c>
      <c r="R248" s="493"/>
      <c r="S248" s="322" t="s">
        <v>275</v>
      </c>
      <c r="T248" s="491" t="s">
        <v>506</v>
      </c>
      <c r="U248" s="133">
        <f>U251+U254</f>
        <v>0</v>
      </c>
      <c r="V248" s="133"/>
      <c r="W248" s="133"/>
      <c r="X248" s="133"/>
      <c r="Y248" s="133"/>
      <c r="Z248" s="133"/>
      <c r="AA248" s="133"/>
      <c r="AB248" s="133"/>
      <c r="AC248" s="133"/>
      <c r="AD248" s="133"/>
      <c r="AE248" s="133"/>
      <c r="AF248" s="1031"/>
      <c r="AG248" s="1016">
        <f>AG251+AG254</f>
        <v>0</v>
      </c>
      <c r="AH248" s="133">
        <f t="shared" ref="AH248:AR248" si="190">AH251+AH254</f>
        <v>0</v>
      </c>
      <c r="AI248" s="133">
        <f t="shared" si="190"/>
        <v>0</v>
      </c>
      <c r="AJ248" s="133">
        <f t="shared" si="190"/>
        <v>0</v>
      </c>
      <c r="AK248" s="133">
        <f t="shared" si="190"/>
        <v>0</v>
      </c>
      <c r="AL248" s="133">
        <f t="shared" si="190"/>
        <v>0</v>
      </c>
      <c r="AM248" s="133">
        <f t="shared" si="190"/>
        <v>0</v>
      </c>
      <c r="AN248" s="133">
        <f t="shared" si="190"/>
        <v>0</v>
      </c>
      <c r="AO248" s="133">
        <f t="shared" si="190"/>
        <v>0</v>
      </c>
      <c r="AP248" s="133">
        <f t="shared" si="190"/>
        <v>0</v>
      </c>
      <c r="AQ248" s="133">
        <f t="shared" si="190"/>
        <v>0</v>
      </c>
      <c r="AR248" s="133">
        <f t="shared" si="190"/>
        <v>0</v>
      </c>
      <c r="AS248" s="134">
        <f t="shared" si="166"/>
        <v>0</v>
      </c>
    </row>
    <row r="249" spans="2:45" x14ac:dyDescent="0.2">
      <c r="B249" s="72" t="s">
        <v>507</v>
      </c>
      <c r="C249" s="532" t="s">
        <v>508</v>
      </c>
      <c r="D249" s="517"/>
      <c r="E249" s="523"/>
      <c r="F249" s="523"/>
      <c r="G249" s="523"/>
      <c r="H249" s="523"/>
      <c r="I249" s="523"/>
      <c r="J249" s="523"/>
      <c r="K249" s="523"/>
      <c r="L249" s="523"/>
      <c r="M249" s="523"/>
      <c r="N249" s="523"/>
      <c r="O249" s="523"/>
      <c r="P249" s="523"/>
      <c r="Q249" s="524"/>
      <c r="R249" s="493"/>
      <c r="S249" s="72" t="s">
        <v>507</v>
      </c>
      <c r="T249" s="532" t="s">
        <v>508</v>
      </c>
      <c r="U249" s="523"/>
      <c r="V249" s="523"/>
      <c r="W249" s="523"/>
      <c r="X249" s="523"/>
      <c r="Y249" s="523"/>
      <c r="Z249" s="523"/>
      <c r="AA249" s="523"/>
      <c r="AB249" s="523"/>
      <c r="AC249" s="523"/>
      <c r="AD249" s="523"/>
      <c r="AE249" s="523"/>
      <c r="AF249" s="1032"/>
      <c r="AG249" s="1017"/>
      <c r="AH249" s="523"/>
      <c r="AI249" s="523"/>
      <c r="AJ249" s="523"/>
      <c r="AK249" s="523"/>
      <c r="AL249" s="523"/>
      <c r="AM249" s="523"/>
      <c r="AN249" s="523"/>
      <c r="AO249" s="523"/>
      <c r="AP249" s="523"/>
      <c r="AQ249" s="523"/>
      <c r="AR249" s="523"/>
      <c r="AS249" s="524">
        <f t="shared" si="166"/>
        <v>0</v>
      </c>
    </row>
    <row r="250" spans="2:45" x14ac:dyDescent="0.2">
      <c r="B250" s="25" t="s">
        <v>509</v>
      </c>
      <c r="C250" s="533" t="s">
        <v>510</v>
      </c>
      <c r="D250" s="510"/>
      <c r="E250" s="513"/>
      <c r="F250" s="513"/>
      <c r="G250" s="513"/>
      <c r="H250" s="513"/>
      <c r="I250" s="513"/>
      <c r="J250" s="513"/>
      <c r="K250" s="513"/>
      <c r="L250" s="513"/>
      <c r="M250" s="513"/>
      <c r="N250" s="513"/>
      <c r="O250" s="513"/>
      <c r="P250" s="513"/>
      <c r="Q250" s="131"/>
      <c r="R250" s="493"/>
      <c r="S250" s="25" t="s">
        <v>509</v>
      </c>
      <c r="T250" s="533" t="s">
        <v>510</v>
      </c>
      <c r="U250" s="513"/>
      <c r="V250" s="513"/>
      <c r="W250" s="513"/>
      <c r="X250" s="513"/>
      <c r="Y250" s="513"/>
      <c r="Z250" s="513"/>
      <c r="AA250" s="513"/>
      <c r="AB250" s="513"/>
      <c r="AC250" s="513"/>
      <c r="AD250" s="513"/>
      <c r="AE250" s="513"/>
      <c r="AF250" s="1028"/>
      <c r="AG250" s="1014"/>
      <c r="AH250" s="513"/>
      <c r="AI250" s="513"/>
      <c r="AJ250" s="513"/>
      <c r="AK250" s="513"/>
      <c r="AL250" s="513"/>
      <c r="AM250" s="513"/>
      <c r="AN250" s="513"/>
      <c r="AO250" s="513"/>
      <c r="AP250" s="513"/>
      <c r="AQ250" s="513"/>
      <c r="AR250" s="513"/>
      <c r="AS250" s="131">
        <f t="shared" si="166"/>
        <v>0</v>
      </c>
    </row>
    <row r="251" spans="2:45" x14ac:dyDescent="0.2">
      <c r="B251" s="25" t="s">
        <v>511</v>
      </c>
      <c r="C251" s="533" t="s">
        <v>481</v>
      </c>
      <c r="D251" s="510" t="s">
        <v>131</v>
      </c>
      <c r="E251" s="500"/>
      <c r="F251" s="500"/>
      <c r="G251" s="500"/>
      <c r="H251" s="500"/>
      <c r="I251" s="500"/>
      <c r="J251" s="500"/>
      <c r="K251" s="500"/>
      <c r="L251" s="500"/>
      <c r="M251" s="500"/>
      <c r="N251" s="500"/>
      <c r="O251" s="500"/>
      <c r="P251" s="500"/>
      <c r="Q251" s="131">
        <f>SUM(E251:P251)</f>
        <v>0</v>
      </c>
      <c r="R251" s="493"/>
      <c r="S251" s="25" t="s">
        <v>511</v>
      </c>
      <c r="T251" s="533" t="s">
        <v>481</v>
      </c>
      <c r="U251" s="500"/>
      <c r="V251" s="500"/>
      <c r="W251" s="500"/>
      <c r="X251" s="500"/>
      <c r="Y251" s="500"/>
      <c r="Z251" s="500"/>
      <c r="AA251" s="500"/>
      <c r="AB251" s="500"/>
      <c r="AC251" s="500"/>
      <c r="AD251" s="500"/>
      <c r="AE251" s="500"/>
      <c r="AF251" s="1027"/>
      <c r="AG251" s="1014">
        <f>+E251*U251</f>
        <v>0</v>
      </c>
      <c r="AH251" s="1014">
        <f t="shared" ref="AH251:AR251" si="191">+F251*V251</f>
        <v>0</v>
      </c>
      <c r="AI251" s="1014">
        <f t="shared" si="191"/>
        <v>0</v>
      </c>
      <c r="AJ251" s="1014">
        <f t="shared" si="191"/>
        <v>0</v>
      </c>
      <c r="AK251" s="1014">
        <f t="shared" si="191"/>
        <v>0</v>
      </c>
      <c r="AL251" s="1014">
        <f t="shared" si="191"/>
        <v>0</v>
      </c>
      <c r="AM251" s="1014">
        <f t="shared" si="191"/>
        <v>0</v>
      </c>
      <c r="AN251" s="1014">
        <f t="shared" si="191"/>
        <v>0</v>
      </c>
      <c r="AO251" s="1014">
        <f t="shared" si="191"/>
        <v>0</v>
      </c>
      <c r="AP251" s="1014">
        <f t="shared" si="191"/>
        <v>0</v>
      </c>
      <c r="AQ251" s="1014">
        <f t="shared" si="191"/>
        <v>0</v>
      </c>
      <c r="AR251" s="1014">
        <f t="shared" si="191"/>
        <v>0</v>
      </c>
      <c r="AS251" s="131">
        <f t="shared" si="166"/>
        <v>0</v>
      </c>
    </row>
    <row r="252" spans="2:45" x14ac:dyDescent="0.2">
      <c r="B252" s="25" t="s">
        <v>512</v>
      </c>
      <c r="C252" s="534" t="s">
        <v>513</v>
      </c>
      <c r="D252" s="510"/>
      <c r="E252" s="513"/>
      <c r="F252" s="513"/>
      <c r="G252" s="513"/>
      <c r="H252" s="513"/>
      <c r="I252" s="513"/>
      <c r="J252" s="513"/>
      <c r="K252" s="513"/>
      <c r="L252" s="513"/>
      <c r="M252" s="513"/>
      <c r="N252" s="513"/>
      <c r="O252" s="513"/>
      <c r="P252" s="513"/>
      <c r="Q252" s="131"/>
      <c r="R252" s="493"/>
      <c r="S252" s="25" t="s">
        <v>512</v>
      </c>
      <c r="T252" s="534" t="s">
        <v>513</v>
      </c>
      <c r="U252" s="513"/>
      <c r="V252" s="513"/>
      <c r="W252" s="513"/>
      <c r="X252" s="513"/>
      <c r="Y252" s="513"/>
      <c r="Z252" s="513"/>
      <c r="AA252" s="513"/>
      <c r="AB252" s="513"/>
      <c r="AC252" s="513"/>
      <c r="AD252" s="513"/>
      <c r="AE252" s="513"/>
      <c r="AF252" s="1028"/>
      <c r="AG252" s="1014"/>
      <c r="AH252" s="513"/>
      <c r="AI252" s="513"/>
      <c r="AJ252" s="513"/>
      <c r="AK252" s="513"/>
      <c r="AL252" s="513"/>
      <c r="AM252" s="513"/>
      <c r="AN252" s="513"/>
      <c r="AO252" s="513"/>
      <c r="AP252" s="513"/>
      <c r="AQ252" s="513"/>
      <c r="AR252" s="513"/>
      <c r="AS252" s="131">
        <f t="shared" si="166"/>
        <v>0</v>
      </c>
    </row>
    <row r="253" spans="2:45" x14ac:dyDescent="0.2">
      <c r="B253" s="25" t="s">
        <v>514</v>
      </c>
      <c r="C253" s="533" t="s">
        <v>515</v>
      </c>
      <c r="D253" s="510"/>
      <c r="E253" s="513"/>
      <c r="F253" s="513"/>
      <c r="G253" s="513"/>
      <c r="H253" s="513"/>
      <c r="I253" s="513"/>
      <c r="J253" s="513"/>
      <c r="K253" s="513"/>
      <c r="L253" s="513"/>
      <c r="M253" s="513"/>
      <c r="N253" s="513"/>
      <c r="O253" s="513"/>
      <c r="P253" s="513"/>
      <c r="Q253" s="131"/>
      <c r="R253" s="493"/>
      <c r="S253" s="25" t="s">
        <v>514</v>
      </c>
      <c r="T253" s="533" t="s">
        <v>515</v>
      </c>
      <c r="U253" s="513"/>
      <c r="V253" s="513"/>
      <c r="W253" s="513"/>
      <c r="X253" s="513"/>
      <c r="Y253" s="513"/>
      <c r="Z253" s="513"/>
      <c r="AA253" s="513"/>
      <c r="AB253" s="513"/>
      <c r="AC253" s="513"/>
      <c r="AD253" s="513"/>
      <c r="AE253" s="513"/>
      <c r="AF253" s="1028"/>
      <c r="AG253" s="1014"/>
      <c r="AH253" s="513"/>
      <c r="AI253" s="513"/>
      <c r="AJ253" s="513"/>
      <c r="AK253" s="513"/>
      <c r="AL253" s="513"/>
      <c r="AM253" s="513"/>
      <c r="AN253" s="513"/>
      <c r="AO253" s="513"/>
      <c r="AP253" s="513"/>
      <c r="AQ253" s="513"/>
      <c r="AR253" s="513"/>
      <c r="AS253" s="131">
        <f t="shared" si="166"/>
        <v>0</v>
      </c>
    </row>
    <row r="254" spans="2:45" x14ac:dyDescent="0.2">
      <c r="B254" s="338" t="s">
        <v>516</v>
      </c>
      <c r="C254" s="774" t="s">
        <v>481</v>
      </c>
      <c r="D254" s="528" t="s">
        <v>131</v>
      </c>
      <c r="E254" s="506"/>
      <c r="F254" s="506"/>
      <c r="G254" s="506"/>
      <c r="H254" s="506"/>
      <c r="I254" s="506"/>
      <c r="J254" s="506"/>
      <c r="K254" s="506"/>
      <c r="L254" s="506"/>
      <c r="M254" s="506"/>
      <c r="N254" s="506"/>
      <c r="O254" s="506"/>
      <c r="P254" s="506"/>
      <c r="Q254" s="529">
        <f>SUM(E254:P254)</f>
        <v>0</v>
      </c>
      <c r="R254" s="493"/>
      <c r="S254" s="338" t="s">
        <v>516</v>
      </c>
      <c r="T254" s="774" t="s">
        <v>481</v>
      </c>
      <c r="U254" s="506"/>
      <c r="V254" s="506"/>
      <c r="W254" s="506"/>
      <c r="X254" s="506"/>
      <c r="Y254" s="506"/>
      <c r="Z254" s="506"/>
      <c r="AA254" s="506"/>
      <c r="AB254" s="506"/>
      <c r="AC254" s="506"/>
      <c r="AD254" s="506"/>
      <c r="AE254" s="506"/>
      <c r="AF254" s="1034"/>
      <c r="AG254" s="1019">
        <f>+E254*U254</f>
        <v>0</v>
      </c>
      <c r="AH254" s="1019">
        <f t="shared" ref="AH254:AR254" si="192">+F254*V254</f>
        <v>0</v>
      </c>
      <c r="AI254" s="1019">
        <f t="shared" si="192"/>
        <v>0</v>
      </c>
      <c r="AJ254" s="1019">
        <f t="shared" si="192"/>
        <v>0</v>
      </c>
      <c r="AK254" s="1019">
        <f t="shared" si="192"/>
        <v>0</v>
      </c>
      <c r="AL254" s="1019">
        <f t="shared" si="192"/>
        <v>0</v>
      </c>
      <c r="AM254" s="1019">
        <f t="shared" si="192"/>
        <v>0</v>
      </c>
      <c r="AN254" s="1019">
        <f t="shared" si="192"/>
        <v>0</v>
      </c>
      <c r="AO254" s="1019">
        <f t="shared" si="192"/>
        <v>0</v>
      </c>
      <c r="AP254" s="1019">
        <f t="shared" si="192"/>
        <v>0</v>
      </c>
      <c r="AQ254" s="1019">
        <f t="shared" si="192"/>
        <v>0</v>
      </c>
      <c r="AR254" s="1019">
        <f t="shared" si="192"/>
        <v>0</v>
      </c>
      <c r="AS254" s="529">
        <f t="shared" si="166"/>
        <v>0</v>
      </c>
    </row>
    <row r="255" spans="2:45" x14ac:dyDescent="0.2">
      <c r="B255" s="322" t="s">
        <v>343</v>
      </c>
      <c r="C255" s="773" t="s">
        <v>715</v>
      </c>
      <c r="D255" s="515" t="s">
        <v>131</v>
      </c>
      <c r="E255" s="133">
        <f>E247+E248</f>
        <v>0</v>
      </c>
      <c r="F255" s="133">
        <f t="shared" ref="F255:P255" si="193">F247+F248</f>
        <v>0</v>
      </c>
      <c r="G255" s="133">
        <f t="shared" si="193"/>
        <v>0</v>
      </c>
      <c r="H255" s="133">
        <f t="shared" si="193"/>
        <v>0</v>
      </c>
      <c r="I255" s="133">
        <f t="shared" si="193"/>
        <v>0</v>
      </c>
      <c r="J255" s="133">
        <f t="shared" si="193"/>
        <v>0</v>
      </c>
      <c r="K255" s="133">
        <f t="shared" si="193"/>
        <v>0</v>
      </c>
      <c r="L255" s="133">
        <f t="shared" si="193"/>
        <v>0</v>
      </c>
      <c r="M255" s="133">
        <f t="shared" si="193"/>
        <v>0</v>
      </c>
      <c r="N255" s="133">
        <f t="shared" si="193"/>
        <v>0</v>
      </c>
      <c r="O255" s="133">
        <f t="shared" si="193"/>
        <v>0</v>
      </c>
      <c r="P255" s="133">
        <f t="shared" si="193"/>
        <v>0</v>
      </c>
      <c r="Q255" s="134">
        <f>SUM(E255:P255)</f>
        <v>0</v>
      </c>
      <c r="R255" s="493"/>
      <c r="S255" s="322" t="s">
        <v>343</v>
      </c>
      <c r="T255" s="773" t="s">
        <v>715</v>
      </c>
      <c r="U255" s="133">
        <f>U247+U248</f>
        <v>0</v>
      </c>
      <c r="V255" s="133"/>
      <c r="W255" s="133">
        <f>W247+W248</f>
        <v>0</v>
      </c>
      <c r="X255" s="133"/>
      <c r="Y255" s="133"/>
      <c r="Z255" s="133"/>
      <c r="AA255" s="133"/>
      <c r="AB255" s="133"/>
      <c r="AC255" s="133"/>
      <c r="AD255" s="133"/>
      <c r="AE255" s="133"/>
      <c r="AF255" s="1031"/>
      <c r="AG255" s="1016">
        <f>AG247+AG248</f>
        <v>0</v>
      </c>
      <c r="AH255" s="133">
        <f t="shared" ref="AH255:AR255" si="194">AH247+AH248</f>
        <v>0</v>
      </c>
      <c r="AI255" s="133">
        <f t="shared" si="194"/>
        <v>0</v>
      </c>
      <c r="AJ255" s="133">
        <f t="shared" si="194"/>
        <v>0</v>
      </c>
      <c r="AK255" s="133">
        <f t="shared" si="194"/>
        <v>0</v>
      </c>
      <c r="AL255" s="133">
        <f t="shared" si="194"/>
        <v>0</v>
      </c>
      <c r="AM255" s="133">
        <f t="shared" si="194"/>
        <v>0</v>
      </c>
      <c r="AN255" s="133">
        <f t="shared" si="194"/>
        <v>0</v>
      </c>
      <c r="AO255" s="133">
        <f t="shared" si="194"/>
        <v>0</v>
      </c>
      <c r="AP255" s="133">
        <f t="shared" si="194"/>
        <v>0</v>
      </c>
      <c r="AQ255" s="133">
        <f t="shared" si="194"/>
        <v>0</v>
      </c>
      <c r="AR255" s="133">
        <f t="shared" si="194"/>
        <v>0</v>
      </c>
      <c r="AS255" s="134">
        <f>SUM(AG255:AR255)</f>
        <v>0</v>
      </c>
    </row>
    <row r="256" spans="2:45" ht="13.5" thickBot="1" x14ac:dyDescent="0.25">
      <c r="B256" s="775" t="s">
        <v>344</v>
      </c>
      <c r="C256" s="536" t="s">
        <v>461</v>
      </c>
      <c r="D256" s="776" t="s">
        <v>131</v>
      </c>
      <c r="E256" s="777">
        <f>E195+E255</f>
        <v>0</v>
      </c>
      <c r="F256" s="777">
        <f t="shared" ref="F256:P256" si="195">F195+F255</f>
        <v>0</v>
      </c>
      <c r="G256" s="777">
        <f t="shared" si="195"/>
        <v>0</v>
      </c>
      <c r="H256" s="777">
        <f t="shared" si="195"/>
        <v>0</v>
      </c>
      <c r="I256" s="777">
        <f t="shared" si="195"/>
        <v>0</v>
      </c>
      <c r="J256" s="777">
        <f t="shared" si="195"/>
        <v>0</v>
      </c>
      <c r="K256" s="777">
        <f t="shared" si="195"/>
        <v>0</v>
      </c>
      <c r="L256" s="777">
        <f t="shared" si="195"/>
        <v>0</v>
      </c>
      <c r="M256" s="777">
        <f t="shared" si="195"/>
        <v>0</v>
      </c>
      <c r="N256" s="777">
        <f t="shared" si="195"/>
        <v>0</v>
      </c>
      <c r="O256" s="777">
        <f t="shared" si="195"/>
        <v>0</v>
      </c>
      <c r="P256" s="777">
        <f t="shared" si="195"/>
        <v>0</v>
      </c>
      <c r="Q256" s="778">
        <f>SUM(E256:P256)</f>
        <v>0</v>
      </c>
      <c r="R256" s="493"/>
      <c r="S256" s="775" t="s">
        <v>344</v>
      </c>
      <c r="T256" s="536" t="s">
        <v>461</v>
      </c>
      <c r="U256" s="777">
        <f>U195+U255</f>
        <v>0</v>
      </c>
      <c r="V256" s="777"/>
      <c r="W256" s="777">
        <f>W195+W255</f>
        <v>0</v>
      </c>
      <c r="X256" s="777"/>
      <c r="Y256" s="777"/>
      <c r="Z256" s="777"/>
      <c r="AA256" s="777"/>
      <c r="AB256" s="777"/>
      <c r="AC256" s="777"/>
      <c r="AD256" s="777"/>
      <c r="AE256" s="777"/>
      <c r="AF256" s="1037"/>
      <c r="AG256" s="1021">
        <f>AG195+AG255</f>
        <v>0</v>
      </c>
      <c r="AH256" s="777">
        <f t="shared" ref="AH256:AR256" si="196">AH195+AH255</f>
        <v>0</v>
      </c>
      <c r="AI256" s="777">
        <f t="shared" si="196"/>
        <v>0</v>
      </c>
      <c r="AJ256" s="777">
        <f t="shared" si="196"/>
        <v>0</v>
      </c>
      <c r="AK256" s="777">
        <f t="shared" si="196"/>
        <v>0</v>
      </c>
      <c r="AL256" s="777">
        <f t="shared" si="196"/>
        <v>0</v>
      </c>
      <c r="AM256" s="777">
        <f t="shared" si="196"/>
        <v>0</v>
      </c>
      <c r="AN256" s="777">
        <f t="shared" si="196"/>
        <v>0</v>
      </c>
      <c r="AO256" s="777">
        <f t="shared" si="196"/>
        <v>0</v>
      </c>
      <c r="AP256" s="777">
        <f t="shared" si="196"/>
        <v>0</v>
      </c>
      <c r="AQ256" s="777">
        <f t="shared" si="196"/>
        <v>0</v>
      </c>
      <c r="AR256" s="777">
        <f t="shared" si="196"/>
        <v>0</v>
      </c>
      <c r="AS256" s="778">
        <f>SUM(AG256:AR256)</f>
        <v>0</v>
      </c>
    </row>
    <row r="257" spans="2:45" ht="13.5" thickTop="1" x14ac:dyDescent="0.2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 s="493"/>
      <c r="S257"/>
      <c r="T257" s="886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</row>
    <row r="258" spans="2:45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 s="493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</row>
    <row r="259" spans="2:45" x14ac:dyDescent="0.2">
      <c r="B259" s="780"/>
      <c r="C259" s="791"/>
      <c r="D259" s="791"/>
      <c r="E259" s="792"/>
      <c r="F259" s="792"/>
      <c r="G259" s="792"/>
      <c r="H259" s="792"/>
      <c r="I259" s="792"/>
      <c r="J259" s="792"/>
      <c r="K259" s="792"/>
      <c r="L259" s="792"/>
      <c r="M259" s="792"/>
      <c r="N259" s="792"/>
      <c r="O259" s="792"/>
      <c r="P259" s="793"/>
      <c r="Q259" s="792"/>
      <c r="R259" s="493"/>
      <c r="S259" s="794"/>
      <c r="T259" s="753"/>
      <c r="AG259" s="793"/>
      <c r="AH259" s="793"/>
      <c r="AI259" s="793"/>
      <c r="AJ259" s="793"/>
      <c r="AK259" s="793"/>
      <c r="AL259" s="793"/>
      <c r="AM259" s="793"/>
      <c r="AN259" s="793"/>
      <c r="AO259" s="793"/>
      <c r="AP259" s="793"/>
    </row>
    <row r="261" spans="2:45" x14ac:dyDescent="0.2">
      <c r="C261" s="1153" t="str">
        <f>+"ОСТВАРЕНЕ ЦЕНЕ ДИСТРИБУЦИЈЕ ЗА КОМЕРЦИЈАЛНО СНАБДЕВАЊЕ У "&amp;$E$13&amp;". ГОДИНИ"</f>
        <v>ОСТВАРЕНЕ ЦЕНЕ ДИСТРИБУЦИЈЕ ЗА КОМЕРЦИЈАЛНО СНАБДЕВАЊЕ У -1. ГОДИНИ</v>
      </c>
      <c r="D261" s="1153"/>
      <c r="E261" s="1153"/>
      <c r="F261" s="1153"/>
      <c r="G261" s="1153"/>
      <c r="H261" s="1153"/>
      <c r="I261" s="1153"/>
    </row>
    <row r="262" spans="2:45" ht="13.5" thickBot="1" x14ac:dyDescent="0.25">
      <c r="C262" s="207"/>
      <c r="D262" s="207"/>
      <c r="E262" s="207"/>
      <c r="F262" s="207"/>
      <c r="G262" s="207"/>
      <c r="H262" s="207"/>
      <c r="I262"/>
    </row>
    <row r="263" spans="2:45" ht="13.5" thickTop="1" x14ac:dyDescent="0.2">
      <c r="C263" s="795"/>
      <c r="D263" s="752" t="s">
        <v>476</v>
      </c>
      <c r="E263" s="796" t="s">
        <v>718</v>
      </c>
      <c r="F263" s="796" t="s">
        <v>719</v>
      </c>
      <c r="G263" s="796" t="s">
        <v>720</v>
      </c>
      <c r="H263" s="797" t="s">
        <v>721</v>
      </c>
      <c r="I263" s="798">
        <f>+$E$13</f>
        <v>-1</v>
      </c>
    </row>
    <row r="264" spans="2:45" x14ac:dyDescent="0.2">
      <c r="C264" s="799" t="str">
        <f>+C161</f>
        <v>ВИСОКИ НАПОН - (110kV)</v>
      </c>
      <c r="D264" s="800" t="s">
        <v>453</v>
      </c>
      <c r="E264" s="801">
        <f>IF(SUM(E161:G161)=0,,SUM(AG161:AI161)/SUM(E161:G161))</f>
        <v>0</v>
      </c>
      <c r="F264" s="801">
        <f>IF(SUM(H161:J161)=0,,SUM(AJ161:AL161)/SUM(H161:J161))</f>
        <v>0</v>
      </c>
      <c r="G264" s="801">
        <f>IF(SUM(K161:M161)=0,,SUM(AM161:AO161)/SUM(K161:M161))</f>
        <v>0</v>
      </c>
      <c r="H264" s="802">
        <f>IF(SUM(N161:P161)=0,,SUM(AP161:AR161)/SUM(N161:P161))</f>
        <v>0</v>
      </c>
      <c r="I264" s="803">
        <f>IF(Q161=0,,AS161/Q161)</f>
        <v>0</v>
      </c>
    </row>
    <row r="265" spans="2:45" x14ac:dyDescent="0.2">
      <c r="C265" s="804" t="str">
        <f>+C172</f>
        <v xml:space="preserve">СРЕДЊИ НАПОН (35 kV + 10(20) kV) </v>
      </c>
      <c r="D265" s="805" t="s">
        <v>453</v>
      </c>
      <c r="E265" s="806">
        <f>IF(SUM(E172:G172)=0,,SUM(AG172:AI172)/SUM(E172:G172))</f>
        <v>0</v>
      </c>
      <c r="F265" s="806">
        <f>IF(SUM(H172:J172)=0,,SUM(AJ172:AL172)/SUM(H172:J172))</f>
        <v>0</v>
      </c>
      <c r="G265" s="806">
        <f>IF(SUM(K172:M172)=0,,SUM(AM172:AO172)/SUM(K172:M172))</f>
        <v>0</v>
      </c>
      <c r="H265" s="807">
        <f>IF(SUM(N172:P172)=0,,SUM(AP172:AR172)/SUM(N172:P172))</f>
        <v>0</v>
      </c>
      <c r="I265" s="808">
        <f>IF(Q172=0,,AS172/Q172)</f>
        <v>0</v>
      </c>
    </row>
    <row r="266" spans="2:45" x14ac:dyDescent="0.2">
      <c r="C266" s="804" t="str">
        <f>+C173</f>
        <v>Средњи напон  -  (35 kV)</v>
      </c>
      <c r="D266" s="496" t="s">
        <v>453</v>
      </c>
      <c r="E266" s="806">
        <f>IF(SUM(E173:G173)=0,,SUM(AG173:AI173)/SUM(E173:G173))</f>
        <v>0</v>
      </c>
      <c r="F266" s="806">
        <f>IF(SUM(H173:J173)=0,,SUM(AJ173:AL173)/SUM(H173:J173))</f>
        <v>0</v>
      </c>
      <c r="G266" s="806">
        <f>IF(SUM(K173:M173)=0,,SUM(AM173:AO173)/SUM(K173:M173))</f>
        <v>0</v>
      </c>
      <c r="H266" s="807">
        <f>IF(SUM(N173:P173)=0,,SUM(AP173:AR173)/SUM(N173:P173))</f>
        <v>0</v>
      </c>
      <c r="I266" s="808">
        <f>IF(Q173=0,,AS173/Q173)</f>
        <v>0</v>
      </c>
    </row>
    <row r="267" spans="2:45" x14ac:dyDescent="0.2">
      <c r="C267" s="804" t="str">
        <f>+C184</f>
        <v>Средњи напон  -  (10/20 kV)</v>
      </c>
      <c r="D267" s="496" t="s">
        <v>453</v>
      </c>
      <c r="E267" s="806">
        <f>IF(SUM(E184:G184)=0,,SUM(AG184:AI184)/SUM(E184:G184))</f>
        <v>0</v>
      </c>
      <c r="F267" s="806">
        <f>IF(SUM(H184:J184)=0,,SUM(AJ184:AL184)/SUM(H184:J184))</f>
        <v>0</v>
      </c>
      <c r="G267" s="806">
        <f>IF(SUM(K184:M184)=0,,SUM(AM184:AO184)/SUM(K184:M184))</f>
        <v>0</v>
      </c>
      <c r="H267" s="807">
        <f>IF(SUM(N184:P184)=0,,SUM(AP184:AR184)/SUM(N184:P184))</f>
        <v>0</v>
      </c>
      <c r="I267" s="808">
        <f>IF(Q184=0,,AS184/Q184)</f>
        <v>0</v>
      </c>
    </row>
    <row r="268" spans="2:45" x14ac:dyDescent="0.2">
      <c r="C268" s="804" t="str">
        <f>+C196</f>
        <v>НИСКИ НАПОН  (0,4 kV I степен)</v>
      </c>
      <c r="D268" s="496" t="s">
        <v>453</v>
      </c>
      <c r="E268" s="806">
        <f>IF(SUM(E196:G196)=0,,SUM(AG196:AI196)/SUM(E196:G196))</f>
        <v>0</v>
      </c>
      <c r="F268" s="806">
        <f>IF(SUM(H196:J196)=0,,SUM(AJ196:AL196)/SUM(H196:J196))</f>
        <v>0</v>
      </c>
      <c r="G268" s="806">
        <f>IF(SUM(K196:M196)=0,,SUM(AM196:AO196)/SUM(K196:M196))</f>
        <v>0</v>
      </c>
      <c r="H268" s="807">
        <f>IF(SUM(N196:P196)=0,,SUM(AP196:AR196)/SUM(N196:P196))</f>
        <v>0</v>
      </c>
      <c r="I268" s="808">
        <f>IF(Q196=0,,AS196/Q196)</f>
        <v>0</v>
      </c>
    </row>
    <row r="269" spans="2:45" x14ac:dyDescent="0.2">
      <c r="C269" s="804" t="str">
        <f>+C208</f>
        <v xml:space="preserve">ШИРОКА ПОТРОШЊА </v>
      </c>
      <c r="D269" s="496" t="s">
        <v>453</v>
      </c>
      <c r="E269" s="806">
        <f>IF(SUM(E208:G208)=0,,SUM(AG208:AI208)/SUM(E208:G208))</f>
        <v>0</v>
      </c>
      <c r="F269" s="806">
        <f>IF(SUM(H208:J208)=0,,SUM(AJ208:AL208)/SUM(H208:J208))</f>
        <v>0</v>
      </c>
      <c r="G269" s="806">
        <f>IF(SUM(K208:M208)=0,,SUM(AM208:AO208)/SUM(K208:M208))</f>
        <v>0</v>
      </c>
      <c r="H269" s="807">
        <f>IF(SUM(N208:P208)=0,,SUM(AP208:AR208)/SUM(N208:P208))</f>
        <v>0</v>
      </c>
      <c r="I269" s="808">
        <f>IF(Q208=0,,AS208/Q208)</f>
        <v>0</v>
      </c>
    </row>
    <row r="270" spans="2:45" x14ac:dyDescent="0.2">
      <c r="C270" s="804" t="str">
        <f>+C209</f>
        <v>ШП - Комерцијала и остали (0,4 kV II степен)</v>
      </c>
      <c r="D270" s="496" t="s">
        <v>453</v>
      </c>
      <c r="E270" s="806">
        <f>IF(SUM(E209:G209)=0,,SUM(AG209:AI209)/SUM(E209:G209))</f>
        <v>0</v>
      </c>
      <c r="F270" s="806">
        <f>IF(SUM(H209:J209)=0,,SUM(AJ209:AL209)/SUM(H209:J209))</f>
        <v>0</v>
      </c>
      <c r="G270" s="806">
        <f>IF(SUM(K209:M209)=0,,SUM(AM209:AO209)/SUM(K209:M209))</f>
        <v>0</v>
      </c>
      <c r="H270" s="807">
        <f>IF(SUM(N209:P209)=0,,SUM(AP209:AR209)/SUM(N209:P209))</f>
        <v>0</v>
      </c>
      <c r="I270" s="808">
        <f>IF(Q209=0,,AS209/Q209)</f>
        <v>0</v>
      </c>
    </row>
    <row r="271" spans="2:45" x14ac:dyDescent="0.2">
      <c r="C271" s="809" t="str">
        <f>+C226</f>
        <v>ШП - домаћинство</v>
      </c>
      <c r="D271" s="503" t="s">
        <v>453</v>
      </c>
      <c r="E271" s="810">
        <f>IF(SUM(E226:G226)=0,,SUM(AG226:AI226)/SUM(E226:G226))</f>
        <v>0</v>
      </c>
      <c r="F271" s="810">
        <f>IF(SUM(H226:J226)=0,,SUM(AJ226:AL226)/SUM(H226:J226))</f>
        <v>0</v>
      </c>
      <c r="G271" s="810">
        <f>IF(SUM(K226:M226)=0,,SUM(AM226:AO226)/SUM(K226:M226))</f>
        <v>0</v>
      </c>
      <c r="H271" s="811">
        <f>IF(SUM(N226:P226)=0,,SUM(AP226:AR226)/SUM(N226:P226))</f>
        <v>0</v>
      </c>
      <c r="I271" s="812">
        <f>IF(Q226=0,,AS226/Q226)</f>
        <v>0</v>
      </c>
    </row>
    <row r="272" spans="2:45" x14ac:dyDescent="0.2">
      <c r="C272" s="809" t="str">
        <f>+C248</f>
        <v>ЈАВНО ОСВЕТЉЕЊЕ</v>
      </c>
      <c r="D272" s="503" t="s">
        <v>453</v>
      </c>
      <c r="E272" s="810">
        <f>IF(SUM(E248:G248)=0,,SUM(AG248:AI248)/SUM(E248:G248))</f>
        <v>0</v>
      </c>
      <c r="F272" s="810">
        <f>IF(SUM(H248:J248)=0,,SUM(AJ248:AL248)/SUM(H248:J248))</f>
        <v>0</v>
      </c>
      <c r="G272" s="810">
        <f>IF(SUM(K248:M248)=0,,SUM(AM248:AO248)/SUM(K248:M248))</f>
        <v>0</v>
      </c>
      <c r="H272" s="811">
        <f>IF(SUM(N248:P248)=0,,SUM(AP248:AR248)/SUM(N248:P248))</f>
        <v>0</v>
      </c>
      <c r="I272" s="812">
        <f>IF(Q248=0,,AS248/Q248)</f>
        <v>0</v>
      </c>
    </row>
    <row r="273" spans="2:45" ht="13.5" thickBot="1" x14ac:dyDescent="0.25">
      <c r="C273" s="813" t="str">
        <f>+C256</f>
        <v>УКУПНО</v>
      </c>
      <c r="D273" s="814" t="s">
        <v>453</v>
      </c>
      <c r="E273" s="815">
        <f>IF(SUM(E256:G256)=0,,SUM(AG256:AI256)/SUM(E256:G256))</f>
        <v>0</v>
      </c>
      <c r="F273" s="815">
        <f>IF(SUM(H256:J256)=0,,SUM(AJ256:AL256)/SUM(H256:J256))</f>
        <v>0</v>
      </c>
      <c r="G273" s="815">
        <f>IF(SUM(K256:M256)=0,,SUM(AM256:AO256)/SUM(K256:M256))</f>
        <v>0</v>
      </c>
      <c r="H273" s="816">
        <f>IF(SUM(N256:P256)=0,,SUM(AP256:AP256)/SUM(N256:P256))</f>
        <v>0</v>
      </c>
      <c r="I273" s="817">
        <f>IF(Q256=0,,#REF!/Q256)</f>
        <v>0</v>
      </c>
    </row>
    <row r="274" spans="2:45" ht="13.5" thickTop="1" x14ac:dyDescent="0.2"/>
    <row r="276" spans="2:45" x14ac:dyDescent="0.2">
      <c r="B276" s="1087" t="str">
        <f>+"ОСТВАРЕЊЕ ЕЕ БИЛАНСА У "&amp;$E$13&amp;". ГОДИНИ ЗА РЕЗЕРВНО СНАБДЕВАЊЕ"</f>
        <v>ОСТВАРЕЊЕ ЕЕ БИЛАНСА У -1. ГОДИНИ ЗА РЕЗЕРВНО СНАБДЕВАЊЕ</v>
      </c>
      <c r="C276" s="1087"/>
      <c r="D276" s="1087"/>
      <c r="E276" s="1087"/>
      <c r="F276" s="1087"/>
      <c r="G276" s="1087"/>
      <c r="H276" s="1087"/>
      <c r="I276" s="1087"/>
      <c r="J276" s="1087"/>
      <c r="K276" s="1087"/>
      <c r="L276" s="1087"/>
      <c r="M276" s="1087"/>
      <c r="N276" s="1087"/>
      <c r="O276" s="1087"/>
      <c r="P276" s="1087"/>
      <c r="Q276" s="1087"/>
      <c r="R276" s="489"/>
      <c r="S276" s="1087" t="str">
        <f>+"ОСТВАРЕН ПРИХОД У "&amp;$E$13&amp;". ГОДИНИ ОД РЕЗЕРВНОГ СНАБДЕВАЊА"</f>
        <v>ОСТВАРЕН ПРИХОД У -1. ГОДИНИ ОД РЕЗЕРВНОГ СНАБДЕВАЊА</v>
      </c>
      <c r="T276" s="1087"/>
      <c r="U276" s="1087"/>
      <c r="V276" s="1087"/>
      <c r="W276" s="1087"/>
      <c r="X276" s="1087"/>
      <c r="Y276" s="1087"/>
      <c r="Z276" s="1087"/>
      <c r="AA276" s="1087"/>
      <c r="AB276" s="1087"/>
      <c r="AC276" s="1087"/>
      <c r="AD276" s="1087"/>
      <c r="AE276" s="1087"/>
      <c r="AF276" s="1087"/>
      <c r="AG276" s="1087"/>
      <c r="AH276" s="1087"/>
      <c r="AI276" s="1087"/>
      <c r="AJ276" s="1087"/>
      <c r="AK276" s="1087"/>
      <c r="AL276" s="1087"/>
      <c r="AM276" s="1087"/>
      <c r="AN276" s="1087"/>
      <c r="AO276" s="1087"/>
      <c r="AP276" s="1087"/>
      <c r="AQ276" s="1087"/>
      <c r="AR276" s="1087"/>
      <c r="AS276" s="1087"/>
    </row>
    <row r="277" spans="2:45" ht="13.5" x14ac:dyDescent="0.25">
      <c r="B277" s="780"/>
      <c r="C277" s="781"/>
      <c r="D277" s="781"/>
      <c r="E277" s="782"/>
      <c r="F277" s="782"/>
      <c r="G277" s="782"/>
      <c r="H277" s="782"/>
      <c r="I277" s="783"/>
      <c r="J277" s="783"/>
      <c r="K277" s="783"/>
      <c r="L277" s="783"/>
      <c r="M277" s="783"/>
      <c r="N277" s="783"/>
      <c r="O277" s="783"/>
      <c r="P277" s="783"/>
      <c r="Q277" s="783"/>
      <c r="R277" s="784"/>
      <c r="S277" s="785"/>
      <c r="T277" s="786"/>
      <c r="U277" s="787"/>
      <c r="V277" s="787"/>
      <c r="W277" s="787"/>
      <c r="X277" s="787"/>
      <c r="Y277" s="787"/>
      <c r="Z277" s="787"/>
      <c r="AA277" s="787"/>
      <c r="AB277" s="787"/>
      <c r="AC277" s="787"/>
      <c r="AD277" s="787"/>
      <c r="AE277" s="787"/>
      <c r="AF277" s="787"/>
      <c r="AG277" s="787"/>
      <c r="AH277" s="787"/>
      <c r="AI277" s="490"/>
      <c r="AJ277" s="787"/>
      <c r="AK277" s="787"/>
      <c r="AL277" s="787"/>
      <c r="AM277" s="787"/>
      <c r="AN277" s="787"/>
      <c r="AO277" s="787"/>
      <c r="AP277" s="787"/>
      <c r="AQ277" s="787"/>
      <c r="AR277" s="783"/>
      <c r="AS277" s="783"/>
    </row>
    <row r="278" spans="2:45" ht="14.25" thickBot="1" x14ac:dyDescent="0.3">
      <c r="B278" s="788"/>
      <c r="C278" s="783"/>
      <c r="D278" s="783"/>
      <c r="E278" s="783"/>
      <c r="F278" s="783"/>
      <c r="G278" s="783"/>
      <c r="H278" s="783"/>
      <c r="I278" s="789"/>
      <c r="J278" s="783"/>
      <c r="K278" s="783"/>
      <c r="L278" s="783"/>
      <c r="M278" s="783"/>
      <c r="N278" s="789"/>
      <c r="O278" s="783"/>
      <c r="P278" s="783"/>
      <c r="Q278" s="783"/>
      <c r="S278" s="785"/>
      <c r="T278" s="786"/>
      <c r="U278" s="787"/>
      <c r="V278" s="787"/>
      <c r="W278" s="787"/>
      <c r="X278" s="787"/>
      <c r="Y278" s="787"/>
      <c r="Z278" s="787"/>
      <c r="AA278" s="787"/>
      <c r="AB278" s="787"/>
      <c r="AC278" s="787"/>
      <c r="AD278" s="787"/>
      <c r="AE278" s="787"/>
      <c r="AF278" s="787"/>
      <c r="AG278" s="787"/>
      <c r="AH278" s="787"/>
      <c r="AI278" s="490"/>
      <c r="AJ278" s="787"/>
      <c r="AK278" s="787"/>
      <c r="AL278" s="787"/>
      <c r="AM278" s="787"/>
      <c r="AN278" s="787"/>
      <c r="AO278" s="787"/>
      <c r="AP278" s="787"/>
      <c r="AQ278" s="787"/>
      <c r="AR278" s="783"/>
      <c r="AS278" s="783"/>
    </row>
    <row r="279" spans="2:45" ht="13.5" thickTop="1" x14ac:dyDescent="0.2">
      <c r="B279" s="1154" t="s">
        <v>284</v>
      </c>
      <c r="C279" s="1156" t="s">
        <v>475</v>
      </c>
      <c r="D279" s="1158" t="s">
        <v>476</v>
      </c>
      <c r="E279" s="1160" t="s">
        <v>477</v>
      </c>
      <c r="F279" s="1160"/>
      <c r="G279" s="1160"/>
      <c r="H279" s="1160"/>
      <c r="I279" s="1160"/>
      <c r="J279" s="1160"/>
      <c r="K279" s="1160"/>
      <c r="L279" s="1160"/>
      <c r="M279" s="1160"/>
      <c r="N279" s="1160"/>
      <c r="O279" s="1160"/>
      <c r="P279" s="1160"/>
      <c r="Q279" s="1161"/>
      <c r="R279" s="753"/>
      <c r="S279" s="1171" t="s">
        <v>284</v>
      </c>
      <c r="T279" s="1168" t="s">
        <v>475</v>
      </c>
      <c r="U279" s="1173" t="s">
        <v>555</v>
      </c>
      <c r="V279" s="1174"/>
      <c r="W279" s="1174"/>
      <c r="X279" s="1174"/>
      <c r="Y279" s="1174"/>
      <c r="Z279" s="1174"/>
      <c r="AA279" s="1174"/>
      <c r="AB279" s="1174"/>
      <c r="AC279" s="1174"/>
      <c r="AD279" s="1174"/>
      <c r="AE279" s="1174"/>
      <c r="AF279" s="1175"/>
      <c r="AG279" s="1170" t="s">
        <v>478</v>
      </c>
      <c r="AH279" s="1151"/>
      <c r="AI279" s="1151"/>
      <c r="AJ279" s="1151"/>
      <c r="AK279" s="1151"/>
      <c r="AL279" s="1151"/>
      <c r="AM279" s="1151"/>
      <c r="AN279" s="1151"/>
      <c r="AO279" s="1151"/>
      <c r="AP279" s="1151"/>
      <c r="AQ279" s="1151"/>
      <c r="AR279" s="1151"/>
      <c r="AS279" s="1152"/>
    </row>
    <row r="280" spans="2:45" x14ac:dyDescent="0.2">
      <c r="B280" s="1155"/>
      <c r="C280" s="1157"/>
      <c r="D280" s="1159"/>
      <c r="E280" s="754" t="s">
        <v>287</v>
      </c>
      <c r="F280" s="754" t="s">
        <v>288</v>
      </c>
      <c r="G280" s="754" t="s">
        <v>289</v>
      </c>
      <c r="H280" s="754" t="s">
        <v>442</v>
      </c>
      <c r="I280" s="754" t="s">
        <v>443</v>
      </c>
      <c r="J280" s="754" t="s">
        <v>444</v>
      </c>
      <c r="K280" s="754" t="s">
        <v>445</v>
      </c>
      <c r="L280" s="754" t="s">
        <v>446</v>
      </c>
      <c r="M280" s="754" t="s">
        <v>447</v>
      </c>
      <c r="N280" s="754" t="s">
        <v>448</v>
      </c>
      <c r="O280" s="754" t="s">
        <v>456</v>
      </c>
      <c r="P280" s="754" t="s">
        <v>457</v>
      </c>
      <c r="Q280" s="755" t="s">
        <v>458</v>
      </c>
      <c r="R280" s="753"/>
      <c r="S280" s="1172"/>
      <c r="T280" s="1169"/>
      <c r="U280" s="515" t="s">
        <v>287</v>
      </c>
      <c r="V280" s="515" t="s">
        <v>288</v>
      </c>
      <c r="W280" s="515" t="s">
        <v>289</v>
      </c>
      <c r="X280" s="515" t="s">
        <v>442</v>
      </c>
      <c r="Y280" s="515" t="s">
        <v>443</v>
      </c>
      <c r="Z280" s="515" t="s">
        <v>444</v>
      </c>
      <c r="AA280" s="515" t="s">
        <v>445</v>
      </c>
      <c r="AB280" s="515" t="s">
        <v>446</v>
      </c>
      <c r="AC280" s="515" t="s">
        <v>447</v>
      </c>
      <c r="AD280" s="515" t="s">
        <v>448</v>
      </c>
      <c r="AE280" s="515" t="s">
        <v>456</v>
      </c>
      <c r="AF280" s="1022" t="s">
        <v>457</v>
      </c>
      <c r="AG280" s="773" t="s">
        <v>287</v>
      </c>
      <c r="AH280" s="515" t="s">
        <v>288</v>
      </c>
      <c r="AI280" s="515" t="s">
        <v>289</v>
      </c>
      <c r="AJ280" s="515" t="s">
        <v>442</v>
      </c>
      <c r="AK280" s="515" t="s">
        <v>443</v>
      </c>
      <c r="AL280" s="515" t="s">
        <v>444</v>
      </c>
      <c r="AM280" s="515" t="s">
        <v>445</v>
      </c>
      <c r="AN280" s="515" t="s">
        <v>446</v>
      </c>
      <c r="AO280" s="515" t="s">
        <v>447</v>
      </c>
      <c r="AP280" s="515" t="s">
        <v>448</v>
      </c>
      <c r="AQ280" s="515" t="s">
        <v>456</v>
      </c>
      <c r="AR280" s="515" t="s">
        <v>457</v>
      </c>
      <c r="AS280" s="756" t="s">
        <v>458</v>
      </c>
    </row>
    <row r="281" spans="2:45" x14ac:dyDescent="0.2">
      <c r="B281" s="48"/>
      <c r="C281" s="491" t="s">
        <v>645</v>
      </c>
      <c r="D281" s="515"/>
      <c r="E281" s="757"/>
      <c r="F281" s="757"/>
      <c r="G281" s="757"/>
      <c r="H281" s="757"/>
      <c r="I281" s="757"/>
      <c r="J281" s="757"/>
      <c r="K281" s="757"/>
      <c r="L281" s="757"/>
      <c r="M281" s="757"/>
      <c r="N281" s="757"/>
      <c r="O281" s="757"/>
      <c r="P281" s="757"/>
      <c r="Q281" s="758"/>
      <c r="R281" s="493"/>
      <c r="S281" s="48"/>
      <c r="T281" s="491" t="s">
        <v>645</v>
      </c>
      <c r="U281" s="1038" t="s">
        <v>947</v>
      </c>
      <c r="V281" s="1038" t="s">
        <v>947</v>
      </c>
      <c r="W281" s="1038" t="s">
        <v>947</v>
      </c>
      <c r="X281" s="1038" t="s">
        <v>947</v>
      </c>
      <c r="Y281" s="1038" t="s">
        <v>947</v>
      </c>
      <c r="Z281" s="1038" t="s">
        <v>947</v>
      </c>
      <c r="AA281" s="1038" t="s">
        <v>947</v>
      </c>
      <c r="AB281" s="1038" t="s">
        <v>947</v>
      </c>
      <c r="AC281" s="1038" t="s">
        <v>947</v>
      </c>
      <c r="AD281" s="1038" t="s">
        <v>947</v>
      </c>
      <c r="AE281" s="1038" t="s">
        <v>947</v>
      </c>
      <c r="AF281" s="1023" t="s">
        <v>947</v>
      </c>
      <c r="AG281" s="1010"/>
      <c r="AH281" s="757"/>
      <c r="AI281" s="757"/>
      <c r="AJ281" s="757"/>
      <c r="AK281" s="757"/>
      <c r="AL281" s="757"/>
      <c r="AM281" s="757"/>
      <c r="AN281" s="757"/>
      <c r="AO281" s="757"/>
      <c r="AP281" s="757"/>
      <c r="AQ281" s="757"/>
      <c r="AR281" s="757"/>
      <c r="AS281" s="758"/>
    </row>
    <row r="282" spans="2:45" x14ac:dyDescent="0.2">
      <c r="B282" s="322" t="s">
        <v>269</v>
      </c>
      <c r="C282" s="491" t="s">
        <v>646</v>
      </c>
      <c r="D282" s="515"/>
      <c r="E282" s="759">
        <f>E285+E286+E287+E290</f>
        <v>0</v>
      </c>
      <c r="F282" s="759">
        <f t="shared" ref="F282:P282" si="197">F285+F286+F287+F290</f>
        <v>0</v>
      </c>
      <c r="G282" s="759">
        <f t="shared" si="197"/>
        <v>0</v>
      </c>
      <c r="H282" s="759">
        <f t="shared" si="197"/>
        <v>0</v>
      </c>
      <c r="I282" s="759">
        <f t="shared" si="197"/>
        <v>0</v>
      </c>
      <c r="J282" s="759">
        <f t="shared" si="197"/>
        <v>0</v>
      </c>
      <c r="K282" s="759">
        <f t="shared" si="197"/>
        <v>0</v>
      </c>
      <c r="L282" s="759">
        <f t="shared" si="197"/>
        <v>0</v>
      </c>
      <c r="M282" s="759">
        <f t="shared" si="197"/>
        <v>0</v>
      </c>
      <c r="N282" s="759">
        <f t="shared" si="197"/>
        <v>0</v>
      </c>
      <c r="O282" s="759">
        <f t="shared" si="197"/>
        <v>0</v>
      </c>
      <c r="P282" s="759">
        <f t="shared" si="197"/>
        <v>0</v>
      </c>
      <c r="Q282" s="134">
        <f>SUM(E282:P282)</f>
        <v>0</v>
      </c>
      <c r="R282" s="493"/>
      <c r="S282" s="322" t="s">
        <v>269</v>
      </c>
      <c r="T282" s="491" t="s">
        <v>646</v>
      </c>
      <c r="U282" s="760"/>
      <c r="V282" s="887"/>
      <c r="W282" s="887"/>
      <c r="X282" s="887"/>
      <c r="Y282" s="887"/>
      <c r="Z282" s="887"/>
      <c r="AA282" s="887"/>
      <c r="AB282" s="887"/>
      <c r="AC282" s="887"/>
      <c r="AD282" s="887"/>
      <c r="AE282" s="887"/>
      <c r="AF282" s="1024"/>
      <c r="AG282" s="1011">
        <f>AG285+AG286+AG287+AG290</f>
        <v>0</v>
      </c>
      <c r="AH282" s="759">
        <f t="shared" ref="AH282:AQ282" si="198">AH285+AH286+AH287+AH290</f>
        <v>0</v>
      </c>
      <c r="AI282" s="759">
        <f t="shared" si="198"/>
        <v>0</v>
      </c>
      <c r="AJ282" s="759">
        <f t="shared" si="198"/>
        <v>0</v>
      </c>
      <c r="AK282" s="759">
        <f t="shared" si="198"/>
        <v>0</v>
      </c>
      <c r="AL282" s="759">
        <f t="shared" si="198"/>
        <v>0</v>
      </c>
      <c r="AM282" s="759">
        <f t="shared" si="198"/>
        <v>0</v>
      </c>
      <c r="AN282" s="759">
        <f t="shared" si="198"/>
        <v>0</v>
      </c>
      <c r="AO282" s="759">
        <f t="shared" si="198"/>
        <v>0</v>
      </c>
      <c r="AP282" s="759">
        <f t="shared" si="198"/>
        <v>0</v>
      </c>
      <c r="AQ282" s="759">
        <f t="shared" si="198"/>
        <v>0</v>
      </c>
      <c r="AR282" s="759">
        <f>AR285+AR286+AR287+AR290</f>
        <v>0</v>
      </c>
      <c r="AS282" s="134">
        <f t="shared" ref="AS282:AS313" si="199">SUM(AG282:AR282)</f>
        <v>0</v>
      </c>
    </row>
    <row r="283" spans="2:45" x14ac:dyDescent="0.2">
      <c r="B283" s="72" t="s">
        <v>314</v>
      </c>
      <c r="C283" s="516" t="s">
        <v>488</v>
      </c>
      <c r="D283" s="517"/>
      <c r="E283" s="761"/>
      <c r="F283" s="761"/>
      <c r="G283" s="761"/>
      <c r="H283" s="761"/>
      <c r="I283" s="761"/>
      <c r="J283" s="761"/>
      <c r="K283" s="761"/>
      <c r="L283" s="761"/>
      <c r="M283" s="761"/>
      <c r="N283" s="761"/>
      <c r="O283" s="761"/>
      <c r="P283" s="761"/>
      <c r="Q283" s="518"/>
      <c r="R283" s="493"/>
      <c r="S283" s="72" t="s">
        <v>314</v>
      </c>
      <c r="T283" s="516" t="s">
        <v>488</v>
      </c>
      <c r="U283" s="761"/>
      <c r="V283" s="761"/>
      <c r="W283" s="761"/>
      <c r="X283" s="761"/>
      <c r="Y283" s="761"/>
      <c r="Z283" s="761"/>
      <c r="AA283" s="761"/>
      <c r="AB283" s="761"/>
      <c r="AC283" s="761"/>
      <c r="AD283" s="761"/>
      <c r="AE283" s="761"/>
      <c r="AF283" s="1025"/>
      <c r="AG283" s="1012"/>
      <c r="AH283" s="761"/>
      <c r="AI283" s="761"/>
      <c r="AJ283" s="761"/>
      <c r="AK283" s="761"/>
      <c r="AL283" s="761"/>
      <c r="AM283" s="761"/>
      <c r="AN283" s="761"/>
      <c r="AO283" s="761"/>
      <c r="AP283" s="761"/>
      <c r="AQ283" s="761"/>
      <c r="AR283" s="761"/>
      <c r="AS283" s="518">
        <f t="shared" si="199"/>
        <v>0</v>
      </c>
    </row>
    <row r="284" spans="2:45" x14ac:dyDescent="0.2">
      <c r="B284" s="762" t="s">
        <v>489</v>
      </c>
      <c r="C284" s="763" t="s">
        <v>647</v>
      </c>
      <c r="D284" s="606" t="s">
        <v>479</v>
      </c>
      <c r="E284" s="135"/>
      <c r="F284" s="135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608"/>
      <c r="R284" s="493"/>
      <c r="S284" s="762" t="s">
        <v>489</v>
      </c>
      <c r="T284" s="763" t="s">
        <v>647</v>
      </c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026"/>
      <c r="AG284" s="1013"/>
      <c r="AH284" s="135"/>
      <c r="AI284" s="135"/>
      <c r="AJ284" s="135"/>
      <c r="AK284" s="135"/>
      <c r="AL284" s="135"/>
      <c r="AM284" s="135"/>
      <c r="AN284" s="135"/>
      <c r="AO284" s="135"/>
      <c r="AP284" s="135"/>
      <c r="AQ284" s="135"/>
      <c r="AR284" s="135"/>
      <c r="AS284" s="608">
        <f t="shared" si="199"/>
        <v>0</v>
      </c>
    </row>
    <row r="285" spans="2:45" x14ac:dyDescent="0.2">
      <c r="B285" s="51" t="s">
        <v>490</v>
      </c>
      <c r="C285" s="495" t="s">
        <v>648</v>
      </c>
      <c r="D285" s="496" t="s">
        <v>479</v>
      </c>
      <c r="E285" s="500"/>
      <c r="F285" s="500"/>
      <c r="G285" s="500"/>
      <c r="H285" s="500"/>
      <c r="I285" s="500"/>
      <c r="J285" s="500"/>
      <c r="K285" s="500"/>
      <c r="L285" s="500"/>
      <c r="M285" s="500"/>
      <c r="N285" s="500"/>
      <c r="O285" s="500"/>
      <c r="P285" s="500"/>
      <c r="Q285" s="498">
        <f>SUM(E285:P285)</f>
        <v>0</v>
      </c>
      <c r="R285" s="493"/>
      <c r="S285" s="51" t="s">
        <v>490</v>
      </c>
      <c r="T285" s="495" t="s">
        <v>648</v>
      </c>
      <c r="U285" s="500"/>
      <c r="V285" s="500"/>
      <c r="W285" s="500"/>
      <c r="X285" s="500"/>
      <c r="Y285" s="500"/>
      <c r="Z285" s="500"/>
      <c r="AA285" s="500"/>
      <c r="AB285" s="500"/>
      <c r="AC285" s="500"/>
      <c r="AD285" s="500"/>
      <c r="AE285" s="500"/>
      <c r="AF285" s="1027"/>
      <c r="AG285" s="1014">
        <f>+E285*U285</f>
        <v>0</v>
      </c>
      <c r="AH285" s="1014">
        <f t="shared" ref="AH285" si="200">+F285*V285</f>
        <v>0</v>
      </c>
      <c r="AI285" s="1014">
        <f t="shared" ref="AI285" si="201">+G285*W285</f>
        <v>0</v>
      </c>
      <c r="AJ285" s="1014">
        <f t="shared" ref="AJ285:AJ286" si="202">+H285*X285</f>
        <v>0</v>
      </c>
      <c r="AK285" s="1014">
        <f t="shared" ref="AK285:AK286" si="203">+I285*Y285</f>
        <v>0</v>
      </c>
      <c r="AL285" s="1014">
        <f t="shared" ref="AL285:AL286" si="204">+J285*Z285</f>
        <v>0</v>
      </c>
      <c r="AM285" s="1014">
        <f t="shared" ref="AM285:AM286" si="205">+K285*AA285</f>
        <v>0</v>
      </c>
      <c r="AN285" s="1014">
        <f t="shared" ref="AN285:AN286" si="206">+L285*AB285</f>
        <v>0</v>
      </c>
      <c r="AO285" s="1014">
        <f t="shared" ref="AO285:AO286" si="207">+M285*AC285</f>
        <v>0</v>
      </c>
      <c r="AP285" s="1014">
        <f t="shared" ref="AP285:AP286" si="208">+N285*AD285</f>
        <v>0</v>
      </c>
      <c r="AQ285" s="1014">
        <f t="shared" ref="AQ285:AQ286" si="209">+O285*AE285</f>
        <v>0</v>
      </c>
      <c r="AR285" s="1014">
        <f t="shared" ref="AR285:AR286" si="210">+P285*AF285</f>
        <v>0</v>
      </c>
      <c r="AS285" s="498">
        <f t="shared" si="199"/>
        <v>0</v>
      </c>
    </row>
    <row r="286" spans="2:45" x14ac:dyDescent="0.2">
      <c r="B286" s="51" t="s">
        <v>649</v>
      </c>
      <c r="C286" s="495" t="s">
        <v>480</v>
      </c>
      <c r="D286" s="496" t="s">
        <v>479</v>
      </c>
      <c r="E286" s="500"/>
      <c r="F286" s="500"/>
      <c r="G286" s="500"/>
      <c r="H286" s="500"/>
      <c r="I286" s="500"/>
      <c r="J286" s="500"/>
      <c r="K286" s="500"/>
      <c r="L286" s="500"/>
      <c r="M286" s="500"/>
      <c r="N286" s="500"/>
      <c r="O286" s="500"/>
      <c r="P286" s="500"/>
      <c r="Q286" s="498">
        <f>SUM(E286:P286)</f>
        <v>0</v>
      </c>
      <c r="R286" s="493"/>
      <c r="S286" s="51" t="s">
        <v>649</v>
      </c>
      <c r="T286" s="495" t="s">
        <v>480</v>
      </c>
      <c r="U286" s="500"/>
      <c r="V286" s="500"/>
      <c r="W286" s="500"/>
      <c r="X286" s="500"/>
      <c r="Y286" s="500"/>
      <c r="Z286" s="500"/>
      <c r="AA286" s="500"/>
      <c r="AB286" s="500"/>
      <c r="AC286" s="500"/>
      <c r="AD286" s="500"/>
      <c r="AE286" s="500"/>
      <c r="AF286" s="1027"/>
      <c r="AG286" s="1014">
        <f>+E286*U286</f>
        <v>0</v>
      </c>
      <c r="AH286" s="1014">
        <f>+F286*V286</f>
        <v>0</v>
      </c>
      <c r="AI286" s="1014">
        <f>+G286*W286</f>
        <v>0</v>
      </c>
      <c r="AJ286" s="1014">
        <f t="shared" si="202"/>
        <v>0</v>
      </c>
      <c r="AK286" s="1014">
        <f t="shared" si="203"/>
        <v>0</v>
      </c>
      <c r="AL286" s="1014">
        <f t="shared" si="204"/>
        <v>0</v>
      </c>
      <c r="AM286" s="1014">
        <f t="shared" si="205"/>
        <v>0</v>
      </c>
      <c r="AN286" s="1014">
        <f t="shared" si="206"/>
        <v>0</v>
      </c>
      <c r="AO286" s="1014">
        <f t="shared" si="207"/>
        <v>0</v>
      </c>
      <c r="AP286" s="1014">
        <f t="shared" si="208"/>
        <v>0</v>
      </c>
      <c r="AQ286" s="1014">
        <f t="shared" si="209"/>
        <v>0</v>
      </c>
      <c r="AR286" s="1014">
        <f t="shared" si="210"/>
        <v>0</v>
      </c>
      <c r="AS286" s="498">
        <f t="shared" si="199"/>
        <v>0</v>
      </c>
    </row>
    <row r="287" spans="2:45" x14ac:dyDescent="0.2">
      <c r="B287" s="51" t="s">
        <v>316</v>
      </c>
      <c r="C287" s="509" t="s">
        <v>481</v>
      </c>
      <c r="D287" s="510" t="s">
        <v>131</v>
      </c>
      <c r="E287" s="513">
        <f t="shared" ref="E287:P287" si="211">E288+E289</f>
        <v>0</v>
      </c>
      <c r="F287" s="513">
        <f t="shared" si="211"/>
        <v>0</v>
      </c>
      <c r="G287" s="513">
        <f t="shared" si="211"/>
        <v>0</v>
      </c>
      <c r="H287" s="513">
        <f t="shared" si="211"/>
        <v>0</v>
      </c>
      <c r="I287" s="513">
        <f t="shared" si="211"/>
        <v>0</v>
      </c>
      <c r="J287" s="513">
        <f t="shared" si="211"/>
        <v>0</v>
      </c>
      <c r="K287" s="513">
        <f t="shared" si="211"/>
        <v>0</v>
      </c>
      <c r="L287" s="513">
        <f t="shared" si="211"/>
        <v>0</v>
      </c>
      <c r="M287" s="513">
        <f t="shared" si="211"/>
        <v>0</v>
      </c>
      <c r="N287" s="513">
        <f t="shared" si="211"/>
        <v>0</v>
      </c>
      <c r="O287" s="513">
        <f t="shared" si="211"/>
        <v>0</v>
      </c>
      <c r="P287" s="513">
        <f t="shared" si="211"/>
        <v>0</v>
      </c>
      <c r="Q287" s="131">
        <f t="shared" ref="Q287:Q294" si="212">SUM(E287:P287)</f>
        <v>0</v>
      </c>
      <c r="R287" s="493"/>
      <c r="S287" s="51" t="s">
        <v>316</v>
      </c>
      <c r="T287" s="509" t="s">
        <v>481</v>
      </c>
      <c r="U287" s="513">
        <f>U288+U289</f>
        <v>0</v>
      </c>
      <c r="V287" s="513"/>
      <c r="W287" s="513"/>
      <c r="X287" s="513"/>
      <c r="Y287" s="513"/>
      <c r="Z287" s="513"/>
      <c r="AA287" s="513"/>
      <c r="AB287" s="513"/>
      <c r="AC287" s="513"/>
      <c r="AD287" s="513"/>
      <c r="AE287" s="513"/>
      <c r="AF287" s="1028"/>
      <c r="AG287" s="1014">
        <f>AG288+AG289</f>
        <v>0</v>
      </c>
      <c r="AH287" s="513">
        <f t="shared" ref="AH287:AR287" si="213">AH288+AH289</f>
        <v>0</v>
      </c>
      <c r="AI287" s="513">
        <f t="shared" si="213"/>
        <v>0</v>
      </c>
      <c r="AJ287" s="513">
        <f t="shared" si="213"/>
        <v>0</v>
      </c>
      <c r="AK287" s="513">
        <f t="shared" si="213"/>
        <v>0</v>
      </c>
      <c r="AL287" s="513">
        <f t="shared" si="213"/>
        <v>0</v>
      </c>
      <c r="AM287" s="513">
        <f t="shared" si="213"/>
        <v>0</v>
      </c>
      <c r="AN287" s="513">
        <f t="shared" si="213"/>
        <v>0</v>
      </c>
      <c r="AO287" s="513">
        <f t="shared" si="213"/>
        <v>0</v>
      </c>
      <c r="AP287" s="513">
        <f t="shared" si="213"/>
        <v>0</v>
      </c>
      <c r="AQ287" s="513">
        <f t="shared" si="213"/>
        <v>0</v>
      </c>
      <c r="AR287" s="513">
        <f t="shared" si="213"/>
        <v>0</v>
      </c>
      <c r="AS287" s="131">
        <f t="shared" si="199"/>
        <v>0</v>
      </c>
    </row>
    <row r="288" spans="2:45" x14ac:dyDescent="0.2">
      <c r="B288" s="51" t="s">
        <v>61</v>
      </c>
      <c r="C288" s="511" t="s">
        <v>482</v>
      </c>
      <c r="D288" s="510" t="s">
        <v>131</v>
      </c>
      <c r="E288" s="500"/>
      <c r="F288" s="500"/>
      <c r="G288" s="500"/>
      <c r="H288" s="500"/>
      <c r="I288" s="500"/>
      <c r="J288" s="500"/>
      <c r="K288" s="500"/>
      <c r="L288" s="500"/>
      <c r="M288" s="500"/>
      <c r="N288" s="500"/>
      <c r="O288" s="500"/>
      <c r="P288" s="500"/>
      <c r="Q288" s="131">
        <f t="shared" si="212"/>
        <v>0</v>
      </c>
      <c r="R288" s="493"/>
      <c r="S288" s="51" t="s">
        <v>61</v>
      </c>
      <c r="T288" s="511" t="s">
        <v>482</v>
      </c>
      <c r="U288" s="500"/>
      <c r="V288" s="500"/>
      <c r="W288" s="500"/>
      <c r="X288" s="500"/>
      <c r="Y288" s="500"/>
      <c r="Z288" s="500"/>
      <c r="AA288" s="500"/>
      <c r="AB288" s="500"/>
      <c r="AC288" s="500"/>
      <c r="AD288" s="500"/>
      <c r="AE288" s="500"/>
      <c r="AF288" s="1027"/>
      <c r="AG288" s="1014">
        <f>+E288*U288</f>
        <v>0</v>
      </c>
      <c r="AH288" s="1014">
        <f t="shared" ref="AH288:AH289" si="214">+F288*V288</f>
        <v>0</v>
      </c>
      <c r="AI288" s="1014">
        <f t="shared" ref="AI288:AI289" si="215">+G288*W288</f>
        <v>0</v>
      </c>
      <c r="AJ288" s="1014">
        <f t="shared" ref="AJ288:AJ289" si="216">+H288*X288</f>
        <v>0</v>
      </c>
      <c r="AK288" s="1014">
        <f t="shared" ref="AK288:AK289" si="217">+I288*Y288</f>
        <v>0</v>
      </c>
      <c r="AL288" s="1014">
        <f t="shared" ref="AL288:AL289" si="218">+J288*Z288</f>
        <v>0</v>
      </c>
      <c r="AM288" s="1014">
        <f t="shared" ref="AM288:AM289" si="219">+K288*AA288</f>
        <v>0</v>
      </c>
      <c r="AN288" s="1014">
        <f t="shared" ref="AN288:AN289" si="220">+L288*AB288</f>
        <v>0</v>
      </c>
      <c r="AO288" s="1014">
        <f t="shared" ref="AO288:AO289" si="221">+M288*AC288</f>
        <v>0</v>
      </c>
      <c r="AP288" s="1014">
        <f t="shared" ref="AP288:AP289" si="222">+N288*AD288</f>
        <v>0</v>
      </c>
      <c r="AQ288" s="1014">
        <f t="shared" ref="AQ288:AQ289" si="223">+O288*AE288</f>
        <v>0</v>
      </c>
      <c r="AR288" s="1014">
        <f t="shared" ref="AR288:AR289" si="224">+P288*AF288</f>
        <v>0</v>
      </c>
      <c r="AS288" s="131">
        <f t="shared" si="199"/>
        <v>0</v>
      </c>
    </row>
    <row r="289" spans="2:45" x14ac:dyDescent="0.2">
      <c r="B289" s="51" t="s">
        <v>62</v>
      </c>
      <c r="C289" s="511" t="s">
        <v>483</v>
      </c>
      <c r="D289" s="510" t="s">
        <v>131</v>
      </c>
      <c r="E289" s="500"/>
      <c r="F289" s="500"/>
      <c r="G289" s="500"/>
      <c r="H289" s="500"/>
      <c r="I289" s="500"/>
      <c r="J289" s="500"/>
      <c r="K289" s="500"/>
      <c r="L289" s="500"/>
      <c r="M289" s="500"/>
      <c r="N289" s="500"/>
      <c r="O289" s="500"/>
      <c r="P289" s="500"/>
      <c r="Q289" s="131">
        <f t="shared" si="212"/>
        <v>0</v>
      </c>
      <c r="R289" s="493"/>
      <c r="S289" s="51" t="s">
        <v>62</v>
      </c>
      <c r="T289" s="511" t="s">
        <v>483</v>
      </c>
      <c r="U289" s="500"/>
      <c r="V289" s="500"/>
      <c r="W289" s="500"/>
      <c r="X289" s="500"/>
      <c r="Y289" s="500"/>
      <c r="Z289" s="500"/>
      <c r="AA289" s="500"/>
      <c r="AB289" s="500"/>
      <c r="AC289" s="500"/>
      <c r="AD289" s="500"/>
      <c r="AE289" s="500"/>
      <c r="AF289" s="1027"/>
      <c r="AG289" s="1014">
        <f>+E289*U289</f>
        <v>0</v>
      </c>
      <c r="AH289" s="1014">
        <f t="shared" si="214"/>
        <v>0</v>
      </c>
      <c r="AI289" s="1014">
        <f t="shared" si="215"/>
        <v>0</v>
      </c>
      <c r="AJ289" s="1014">
        <f t="shared" si="216"/>
        <v>0</v>
      </c>
      <c r="AK289" s="1014">
        <f t="shared" si="217"/>
        <v>0</v>
      </c>
      <c r="AL289" s="1014">
        <f t="shared" si="218"/>
        <v>0</v>
      </c>
      <c r="AM289" s="1014">
        <f t="shared" si="219"/>
        <v>0</v>
      </c>
      <c r="AN289" s="1014">
        <f t="shared" si="220"/>
        <v>0</v>
      </c>
      <c r="AO289" s="1014">
        <f t="shared" si="221"/>
        <v>0</v>
      </c>
      <c r="AP289" s="1014">
        <f t="shared" si="222"/>
        <v>0</v>
      </c>
      <c r="AQ289" s="1014">
        <f t="shared" si="223"/>
        <v>0</v>
      </c>
      <c r="AR289" s="1014">
        <f t="shared" si="224"/>
        <v>0</v>
      </c>
      <c r="AS289" s="131">
        <f t="shared" si="199"/>
        <v>0</v>
      </c>
    </row>
    <row r="290" spans="2:45" x14ac:dyDescent="0.2">
      <c r="B290" s="764" t="s">
        <v>612</v>
      </c>
      <c r="C290" s="519" t="s">
        <v>484</v>
      </c>
      <c r="D290" s="520" t="s">
        <v>485</v>
      </c>
      <c r="E290" s="521">
        <f t="shared" ref="E290:P290" si="225">+E291+E292</f>
        <v>0</v>
      </c>
      <c r="F290" s="521">
        <f t="shared" si="225"/>
        <v>0</v>
      </c>
      <c r="G290" s="521">
        <f t="shared" si="225"/>
        <v>0</v>
      </c>
      <c r="H290" s="521">
        <f t="shared" si="225"/>
        <v>0</v>
      </c>
      <c r="I290" s="521">
        <f t="shared" si="225"/>
        <v>0</v>
      </c>
      <c r="J290" s="521">
        <f t="shared" si="225"/>
        <v>0</v>
      </c>
      <c r="K290" s="521">
        <f t="shared" si="225"/>
        <v>0</v>
      </c>
      <c r="L290" s="521">
        <f t="shared" si="225"/>
        <v>0</v>
      </c>
      <c r="M290" s="521">
        <f t="shared" si="225"/>
        <v>0</v>
      </c>
      <c r="N290" s="521">
        <f t="shared" si="225"/>
        <v>0</v>
      </c>
      <c r="O290" s="521">
        <f t="shared" si="225"/>
        <v>0</v>
      </c>
      <c r="P290" s="521">
        <f t="shared" si="225"/>
        <v>0</v>
      </c>
      <c r="Q290" s="131">
        <f t="shared" si="212"/>
        <v>0</v>
      </c>
      <c r="R290" s="493"/>
      <c r="S290" s="764" t="s">
        <v>612</v>
      </c>
      <c r="T290" s="519" t="s">
        <v>484</v>
      </c>
      <c r="U290" s="521">
        <f>+U291+U292</f>
        <v>0</v>
      </c>
      <c r="V290" s="521"/>
      <c r="W290" s="521"/>
      <c r="X290" s="521"/>
      <c r="Y290" s="521"/>
      <c r="Z290" s="521"/>
      <c r="AA290" s="521"/>
      <c r="AB290" s="521"/>
      <c r="AC290" s="521"/>
      <c r="AD290" s="521"/>
      <c r="AE290" s="521"/>
      <c r="AF290" s="1029"/>
      <c r="AG290" s="1015">
        <f>+AG291+AG292</f>
        <v>0</v>
      </c>
      <c r="AH290" s="521">
        <f t="shared" ref="AH290:AR290" si="226">+AH291+AH292</f>
        <v>0</v>
      </c>
      <c r="AI290" s="521">
        <f t="shared" si="226"/>
        <v>0</v>
      </c>
      <c r="AJ290" s="521">
        <f t="shared" si="226"/>
        <v>0</v>
      </c>
      <c r="AK290" s="521">
        <f t="shared" si="226"/>
        <v>0</v>
      </c>
      <c r="AL290" s="521">
        <f t="shared" si="226"/>
        <v>0</v>
      </c>
      <c r="AM290" s="521">
        <f t="shared" si="226"/>
        <v>0</v>
      </c>
      <c r="AN290" s="521">
        <f t="shared" si="226"/>
        <v>0</v>
      </c>
      <c r="AO290" s="521">
        <f t="shared" si="226"/>
        <v>0</v>
      </c>
      <c r="AP290" s="521">
        <f t="shared" si="226"/>
        <v>0</v>
      </c>
      <c r="AQ290" s="521">
        <f t="shared" si="226"/>
        <v>0</v>
      </c>
      <c r="AR290" s="521">
        <f t="shared" si="226"/>
        <v>0</v>
      </c>
      <c r="AS290" s="131">
        <f t="shared" si="199"/>
        <v>0</v>
      </c>
    </row>
    <row r="291" spans="2:45" x14ac:dyDescent="0.2">
      <c r="B291" s="764" t="s">
        <v>650</v>
      </c>
      <c r="C291" s="519" t="s">
        <v>651</v>
      </c>
      <c r="D291" s="520" t="s">
        <v>485</v>
      </c>
      <c r="E291" s="514"/>
      <c r="F291" s="514"/>
      <c r="G291" s="514"/>
      <c r="H291" s="514"/>
      <c r="I291" s="514"/>
      <c r="J291" s="514"/>
      <c r="K291" s="514"/>
      <c r="L291" s="514"/>
      <c r="M291" s="514"/>
      <c r="N291" s="514"/>
      <c r="O291" s="514"/>
      <c r="P291" s="514"/>
      <c r="Q291" s="131">
        <f t="shared" si="212"/>
        <v>0</v>
      </c>
      <c r="R291" s="493"/>
      <c r="S291" s="764" t="s">
        <v>650</v>
      </c>
      <c r="T291" s="519" t="s">
        <v>651</v>
      </c>
      <c r="U291" s="514"/>
      <c r="V291" s="514"/>
      <c r="W291" s="514"/>
      <c r="X291" s="514"/>
      <c r="Y291" s="514"/>
      <c r="Z291" s="514"/>
      <c r="AA291" s="514"/>
      <c r="AB291" s="514"/>
      <c r="AC291" s="514"/>
      <c r="AD291" s="514"/>
      <c r="AE291" s="514"/>
      <c r="AF291" s="1030"/>
      <c r="AG291" s="1015">
        <f>+E291*U291</f>
        <v>0</v>
      </c>
      <c r="AH291" s="1015">
        <f>+F291*V291</f>
        <v>0</v>
      </c>
      <c r="AI291" s="1015">
        <f t="shared" ref="AI291:AI292" si="227">+G291*W291</f>
        <v>0</v>
      </c>
      <c r="AJ291" s="1015">
        <f t="shared" ref="AJ291:AJ292" si="228">+H291*X291</f>
        <v>0</v>
      </c>
      <c r="AK291" s="1015">
        <f t="shared" ref="AK291:AK292" si="229">+I291*Y291</f>
        <v>0</v>
      </c>
      <c r="AL291" s="1015">
        <f t="shared" ref="AL291:AL292" si="230">+J291*Z291</f>
        <v>0</v>
      </c>
      <c r="AM291" s="1015">
        <f t="shared" ref="AM291:AM292" si="231">+K291*AA291</f>
        <v>0</v>
      </c>
      <c r="AN291" s="1015">
        <f t="shared" ref="AN291:AN292" si="232">+L291*AB291</f>
        <v>0</v>
      </c>
      <c r="AO291" s="1015">
        <f t="shared" ref="AO291:AO292" si="233">+M291*AC291</f>
        <v>0</v>
      </c>
      <c r="AP291" s="1015">
        <f t="shared" ref="AP291:AP292" si="234">+N291*AD291</f>
        <v>0</v>
      </c>
      <c r="AQ291" s="1015">
        <f t="shared" ref="AQ291:AQ292" si="235">+O291*AE291</f>
        <v>0</v>
      </c>
      <c r="AR291" s="1015">
        <f t="shared" ref="AR291:AR292" si="236">+P291*AF291</f>
        <v>0</v>
      </c>
      <c r="AS291" s="131">
        <f t="shared" si="199"/>
        <v>0</v>
      </c>
    </row>
    <row r="292" spans="2:45" x14ac:dyDescent="0.2">
      <c r="B292" s="764" t="s">
        <v>652</v>
      </c>
      <c r="C292" s="765" t="s">
        <v>491</v>
      </c>
      <c r="D292" s="520" t="s">
        <v>485</v>
      </c>
      <c r="E292" s="514"/>
      <c r="F292" s="514"/>
      <c r="G292" s="514"/>
      <c r="H292" s="514"/>
      <c r="I292" s="514"/>
      <c r="J292" s="514"/>
      <c r="K292" s="514"/>
      <c r="L292" s="514"/>
      <c r="M292" s="514"/>
      <c r="N292" s="514"/>
      <c r="O292" s="514"/>
      <c r="P292" s="514"/>
      <c r="Q292" s="132">
        <f t="shared" si="212"/>
        <v>0</v>
      </c>
      <c r="R292" s="493"/>
      <c r="S292" s="764" t="s">
        <v>652</v>
      </c>
      <c r="T292" s="765" t="s">
        <v>491</v>
      </c>
      <c r="U292" s="514"/>
      <c r="V292" s="514"/>
      <c r="W292" s="514"/>
      <c r="X292" s="514"/>
      <c r="Y292" s="514"/>
      <c r="Z292" s="514"/>
      <c r="AA292" s="514"/>
      <c r="AB292" s="514"/>
      <c r="AC292" s="514"/>
      <c r="AD292" s="514"/>
      <c r="AE292" s="514"/>
      <c r="AF292" s="1030"/>
      <c r="AG292" s="1015">
        <f>+E292*U292</f>
        <v>0</v>
      </c>
      <c r="AH292" s="1015">
        <f t="shared" ref="AH292" si="237">+F292*V292</f>
        <v>0</v>
      </c>
      <c r="AI292" s="1015">
        <f t="shared" si="227"/>
        <v>0</v>
      </c>
      <c r="AJ292" s="1015">
        <f t="shared" si="228"/>
        <v>0</v>
      </c>
      <c r="AK292" s="1015">
        <f t="shared" si="229"/>
        <v>0</v>
      </c>
      <c r="AL292" s="1015">
        <f t="shared" si="230"/>
        <v>0</v>
      </c>
      <c r="AM292" s="1015">
        <f t="shared" si="231"/>
        <v>0</v>
      </c>
      <c r="AN292" s="1015">
        <f t="shared" si="232"/>
        <v>0</v>
      </c>
      <c r="AO292" s="1015">
        <f t="shared" si="233"/>
        <v>0</v>
      </c>
      <c r="AP292" s="1015">
        <f t="shared" si="234"/>
        <v>0</v>
      </c>
      <c r="AQ292" s="1015">
        <f t="shared" si="235"/>
        <v>0</v>
      </c>
      <c r="AR292" s="1015">
        <f t="shared" si="236"/>
        <v>0</v>
      </c>
      <c r="AS292" s="132">
        <f t="shared" si="199"/>
        <v>0</v>
      </c>
    </row>
    <row r="293" spans="2:45" x14ac:dyDescent="0.2">
      <c r="B293" s="48" t="s">
        <v>270</v>
      </c>
      <c r="C293" s="491" t="s">
        <v>492</v>
      </c>
      <c r="D293" s="515" t="s">
        <v>131</v>
      </c>
      <c r="E293" s="133">
        <f>+E294+E305</f>
        <v>0</v>
      </c>
      <c r="F293" s="133">
        <f t="shared" ref="F293:P293" si="238">+F294+F305</f>
        <v>0</v>
      </c>
      <c r="G293" s="133">
        <f t="shared" si="238"/>
        <v>0</v>
      </c>
      <c r="H293" s="133">
        <f t="shared" si="238"/>
        <v>0</v>
      </c>
      <c r="I293" s="133">
        <f t="shared" si="238"/>
        <v>0</v>
      </c>
      <c r="J293" s="133">
        <f t="shared" si="238"/>
        <v>0</v>
      </c>
      <c r="K293" s="133">
        <f t="shared" si="238"/>
        <v>0</v>
      </c>
      <c r="L293" s="133">
        <f t="shared" si="238"/>
        <v>0</v>
      </c>
      <c r="M293" s="133">
        <f t="shared" si="238"/>
        <v>0</v>
      </c>
      <c r="N293" s="133">
        <f t="shared" si="238"/>
        <v>0</v>
      </c>
      <c r="O293" s="133">
        <f t="shared" si="238"/>
        <v>0</v>
      </c>
      <c r="P293" s="133">
        <f t="shared" si="238"/>
        <v>0</v>
      </c>
      <c r="Q293" s="134">
        <f t="shared" si="212"/>
        <v>0</v>
      </c>
      <c r="R293" s="493"/>
      <c r="S293" s="48" t="s">
        <v>270</v>
      </c>
      <c r="T293" s="491" t="s">
        <v>492</v>
      </c>
      <c r="U293" s="133">
        <f>+U294+U305</f>
        <v>0</v>
      </c>
      <c r="V293" s="133"/>
      <c r="W293" s="133"/>
      <c r="X293" s="133"/>
      <c r="Y293" s="133"/>
      <c r="Z293" s="133"/>
      <c r="AA293" s="133"/>
      <c r="AB293" s="133"/>
      <c r="AC293" s="133"/>
      <c r="AD293" s="133"/>
      <c r="AE293" s="133"/>
      <c r="AF293" s="1031"/>
      <c r="AG293" s="1016">
        <f>+AG294+AG305</f>
        <v>0</v>
      </c>
      <c r="AH293" s="133">
        <f t="shared" ref="AH293:AQ293" si="239">+AH294+AH305</f>
        <v>0</v>
      </c>
      <c r="AI293" s="133">
        <f t="shared" si="239"/>
        <v>0</v>
      </c>
      <c r="AJ293" s="133">
        <f t="shared" si="239"/>
        <v>0</v>
      </c>
      <c r="AK293" s="133">
        <f t="shared" si="239"/>
        <v>0</v>
      </c>
      <c r="AL293" s="133">
        <f t="shared" si="239"/>
        <v>0</v>
      </c>
      <c r="AM293" s="133">
        <f t="shared" si="239"/>
        <v>0</v>
      </c>
      <c r="AN293" s="133">
        <f t="shared" si="239"/>
        <v>0</v>
      </c>
      <c r="AO293" s="133">
        <f t="shared" si="239"/>
        <v>0</v>
      </c>
      <c r="AP293" s="133">
        <f t="shared" si="239"/>
        <v>0</v>
      </c>
      <c r="AQ293" s="133">
        <f t="shared" si="239"/>
        <v>0</v>
      </c>
      <c r="AR293" s="133">
        <f>+AR294+AR305</f>
        <v>0</v>
      </c>
      <c r="AS293" s="134">
        <f t="shared" si="199"/>
        <v>0</v>
      </c>
    </row>
    <row r="294" spans="2:45" x14ac:dyDescent="0.2">
      <c r="B294" s="50" t="s">
        <v>317</v>
      </c>
      <c r="C294" s="516" t="s">
        <v>493</v>
      </c>
      <c r="D294" s="522"/>
      <c r="E294" s="523">
        <f>E297+E298+E299+E302</f>
        <v>0</v>
      </c>
      <c r="F294" s="523">
        <f t="shared" ref="F294:P294" si="240">F297+F298+F299+F302</f>
        <v>0</v>
      </c>
      <c r="G294" s="523">
        <f t="shared" si="240"/>
        <v>0</v>
      </c>
      <c r="H294" s="523">
        <f t="shared" si="240"/>
        <v>0</v>
      </c>
      <c r="I294" s="523">
        <f t="shared" si="240"/>
        <v>0</v>
      </c>
      <c r="J294" s="523">
        <f t="shared" si="240"/>
        <v>0</v>
      </c>
      <c r="K294" s="523">
        <f t="shared" si="240"/>
        <v>0</v>
      </c>
      <c r="L294" s="523">
        <f t="shared" si="240"/>
        <v>0</v>
      </c>
      <c r="M294" s="523">
        <f t="shared" si="240"/>
        <v>0</v>
      </c>
      <c r="N294" s="523">
        <f t="shared" si="240"/>
        <v>0</v>
      </c>
      <c r="O294" s="523">
        <f t="shared" si="240"/>
        <v>0</v>
      </c>
      <c r="P294" s="523">
        <f t="shared" si="240"/>
        <v>0</v>
      </c>
      <c r="Q294" s="524">
        <f t="shared" si="212"/>
        <v>0</v>
      </c>
      <c r="R294" s="493"/>
      <c r="S294" s="50" t="s">
        <v>317</v>
      </c>
      <c r="T294" s="516" t="s">
        <v>493</v>
      </c>
      <c r="U294" s="523">
        <f>U297+U298+U299+U302</f>
        <v>0</v>
      </c>
      <c r="V294" s="523"/>
      <c r="W294" s="523"/>
      <c r="X294" s="523"/>
      <c r="Y294" s="523"/>
      <c r="Z294" s="523"/>
      <c r="AA294" s="523"/>
      <c r="AB294" s="523"/>
      <c r="AC294" s="523"/>
      <c r="AD294" s="523"/>
      <c r="AE294" s="523"/>
      <c r="AF294" s="1032"/>
      <c r="AG294" s="1017">
        <f>AG296+AG298+AG299+AG302</f>
        <v>0</v>
      </c>
      <c r="AH294" s="523">
        <f t="shared" ref="AH294:AR294" si="241">AH297+AH298+AH299+AH302</f>
        <v>0</v>
      </c>
      <c r="AI294" s="523">
        <f t="shared" si="241"/>
        <v>0</v>
      </c>
      <c r="AJ294" s="523">
        <f t="shared" si="241"/>
        <v>0</v>
      </c>
      <c r="AK294" s="523">
        <f t="shared" si="241"/>
        <v>0</v>
      </c>
      <c r="AL294" s="523">
        <f t="shared" si="241"/>
        <v>0</v>
      </c>
      <c r="AM294" s="523">
        <f t="shared" si="241"/>
        <v>0</v>
      </c>
      <c r="AN294" s="523">
        <f t="shared" si="241"/>
        <v>0</v>
      </c>
      <c r="AO294" s="523">
        <f t="shared" si="241"/>
        <v>0</v>
      </c>
      <c r="AP294" s="523">
        <f t="shared" si="241"/>
        <v>0</v>
      </c>
      <c r="AQ294" s="523">
        <f t="shared" si="241"/>
        <v>0</v>
      </c>
      <c r="AR294" s="523">
        <f t="shared" si="241"/>
        <v>0</v>
      </c>
      <c r="AS294" s="524">
        <f t="shared" si="199"/>
        <v>0</v>
      </c>
    </row>
    <row r="295" spans="2:45" x14ac:dyDescent="0.2">
      <c r="B295" s="324" t="s">
        <v>653</v>
      </c>
      <c r="C295" s="507" t="s">
        <v>488</v>
      </c>
      <c r="D295" s="508"/>
      <c r="E295" s="766"/>
      <c r="F295" s="766"/>
      <c r="G295" s="766"/>
      <c r="H295" s="766"/>
      <c r="I295" s="766"/>
      <c r="J295" s="766"/>
      <c r="K295" s="766"/>
      <c r="L295" s="766"/>
      <c r="M295" s="766"/>
      <c r="N295" s="766"/>
      <c r="O295" s="766"/>
      <c r="P295" s="766"/>
      <c r="Q295" s="525"/>
      <c r="R295" s="493"/>
      <c r="S295" s="324" t="s">
        <v>653</v>
      </c>
      <c r="T295" s="507" t="s">
        <v>488</v>
      </c>
      <c r="U295" s="766"/>
      <c r="V295" s="766"/>
      <c r="W295" s="766"/>
      <c r="X295" s="766"/>
      <c r="Y295" s="766"/>
      <c r="Z295" s="766"/>
      <c r="AA295" s="766"/>
      <c r="AB295" s="766"/>
      <c r="AC295" s="766"/>
      <c r="AD295" s="766"/>
      <c r="AE295" s="766"/>
      <c r="AF295" s="1033"/>
      <c r="AG295" s="1018"/>
      <c r="AH295" s="766"/>
      <c r="AI295" s="766"/>
      <c r="AJ295" s="766"/>
      <c r="AK295" s="766"/>
      <c r="AL295" s="766"/>
      <c r="AM295" s="766"/>
      <c r="AN295" s="766"/>
      <c r="AO295" s="766"/>
      <c r="AP295" s="766"/>
      <c r="AQ295" s="766"/>
      <c r="AR295" s="766"/>
      <c r="AS295" s="525">
        <f t="shared" si="199"/>
        <v>0</v>
      </c>
    </row>
    <row r="296" spans="2:45" x14ac:dyDescent="0.2">
      <c r="B296" s="51" t="s">
        <v>654</v>
      </c>
      <c r="C296" s="763" t="s">
        <v>647</v>
      </c>
      <c r="D296" s="606" t="s">
        <v>479</v>
      </c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608"/>
      <c r="R296" s="493"/>
      <c r="S296" s="51" t="s">
        <v>654</v>
      </c>
      <c r="T296" s="763" t="s">
        <v>647</v>
      </c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026"/>
      <c r="AG296" s="1014"/>
      <c r="AH296" s="135"/>
      <c r="AI296" s="135"/>
      <c r="AJ296" s="135"/>
      <c r="AK296" s="135"/>
      <c r="AL296" s="135"/>
      <c r="AM296" s="135"/>
      <c r="AN296" s="135"/>
      <c r="AO296" s="135"/>
      <c r="AP296" s="135"/>
      <c r="AQ296" s="135"/>
      <c r="AR296" s="135"/>
      <c r="AS296" s="608">
        <f t="shared" si="199"/>
        <v>0</v>
      </c>
    </row>
    <row r="297" spans="2:45" x14ac:dyDescent="0.2">
      <c r="B297" s="51" t="s">
        <v>655</v>
      </c>
      <c r="C297" s="495" t="s">
        <v>648</v>
      </c>
      <c r="D297" s="496" t="s">
        <v>479</v>
      </c>
      <c r="E297" s="500"/>
      <c r="F297" s="500"/>
      <c r="G297" s="500"/>
      <c r="H297" s="500"/>
      <c r="I297" s="500"/>
      <c r="J297" s="500"/>
      <c r="K297" s="500"/>
      <c r="L297" s="500"/>
      <c r="M297" s="500"/>
      <c r="N297" s="500"/>
      <c r="O297" s="500"/>
      <c r="P297" s="500"/>
      <c r="Q297" s="498">
        <f>SUM(E297:P297)</f>
        <v>0</v>
      </c>
      <c r="R297" s="493"/>
      <c r="S297" s="51" t="s">
        <v>655</v>
      </c>
      <c r="T297" s="495" t="s">
        <v>648</v>
      </c>
      <c r="U297" s="500"/>
      <c r="V297" s="500"/>
      <c r="W297" s="500"/>
      <c r="X297" s="500"/>
      <c r="Y297" s="500"/>
      <c r="Z297" s="500"/>
      <c r="AA297" s="500"/>
      <c r="AB297" s="500"/>
      <c r="AC297" s="500"/>
      <c r="AD297" s="500"/>
      <c r="AE297" s="500"/>
      <c r="AF297" s="1027"/>
      <c r="AG297" s="1014">
        <f>+E297*U297</f>
        <v>0</v>
      </c>
      <c r="AH297" s="1014">
        <f t="shared" ref="AH297:AH298" si="242">+F297*V297</f>
        <v>0</v>
      </c>
      <c r="AI297" s="1014">
        <f t="shared" ref="AI297:AI298" si="243">+G297*W297</f>
        <v>0</v>
      </c>
      <c r="AJ297" s="1014">
        <f t="shared" ref="AJ297:AJ298" si="244">+H297*X297</f>
        <v>0</v>
      </c>
      <c r="AK297" s="1014">
        <f t="shared" ref="AK297:AK298" si="245">+I297*Y297</f>
        <v>0</v>
      </c>
      <c r="AL297" s="1014">
        <f t="shared" ref="AL297:AL298" si="246">+J297*Z297</f>
        <v>0</v>
      </c>
      <c r="AM297" s="1014">
        <f t="shared" ref="AM297:AM298" si="247">+K297*AA297</f>
        <v>0</v>
      </c>
      <c r="AN297" s="1014">
        <f t="shared" ref="AN297:AN298" si="248">+L297*AB297</f>
        <v>0</v>
      </c>
      <c r="AO297" s="1014">
        <f t="shared" ref="AO297:AO298" si="249">+M297*AC297</f>
        <v>0</v>
      </c>
      <c r="AP297" s="1014">
        <f t="shared" ref="AP297:AP298" si="250">+N297*AD297</f>
        <v>0</v>
      </c>
      <c r="AQ297" s="1014">
        <f t="shared" ref="AQ297:AQ298" si="251">+O297*AE297</f>
        <v>0</v>
      </c>
      <c r="AR297" s="1014">
        <f t="shared" ref="AR297:AR298" si="252">+P297*AF297</f>
        <v>0</v>
      </c>
      <c r="AS297" s="498">
        <f t="shared" si="199"/>
        <v>0</v>
      </c>
    </row>
    <row r="298" spans="2:45" x14ac:dyDescent="0.2">
      <c r="B298" s="51" t="s">
        <v>656</v>
      </c>
      <c r="C298" s="495" t="s">
        <v>480</v>
      </c>
      <c r="D298" s="496" t="s">
        <v>479</v>
      </c>
      <c r="E298" s="500"/>
      <c r="F298" s="500"/>
      <c r="G298" s="500"/>
      <c r="H298" s="500"/>
      <c r="I298" s="500"/>
      <c r="J298" s="500"/>
      <c r="K298" s="500"/>
      <c r="L298" s="500"/>
      <c r="M298" s="500"/>
      <c r="N298" s="500"/>
      <c r="O298" s="500"/>
      <c r="P298" s="500"/>
      <c r="Q298" s="498">
        <f>SUM(E298:P298)</f>
        <v>0</v>
      </c>
      <c r="R298" s="493"/>
      <c r="S298" s="51" t="s">
        <v>656</v>
      </c>
      <c r="T298" s="495" t="s">
        <v>480</v>
      </c>
      <c r="U298" s="500"/>
      <c r="V298" s="500"/>
      <c r="W298" s="500"/>
      <c r="X298" s="500"/>
      <c r="Y298" s="500"/>
      <c r="Z298" s="500"/>
      <c r="AA298" s="500"/>
      <c r="AB298" s="500"/>
      <c r="AC298" s="500"/>
      <c r="AD298" s="500"/>
      <c r="AE298" s="500"/>
      <c r="AF298" s="1027"/>
      <c r="AG298" s="1014">
        <f>+E298*U298</f>
        <v>0</v>
      </c>
      <c r="AH298" s="1014">
        <f t="shared" si="242"/>
        <v>0</v>
      </c>
      <c r="AI298" s="1014">
        <f t="shared" si="243"/>
        <v>0</v>
      </c>
      <c r="AJ298" s="1014">
        <f t="shared" si="244"/>
        <v>0</v>
      </c>
      <c r="AK298" s="1014">
        <f t="shared" si="245"/>
        <v>0</v>
      </c>
      <c r="AL298" s="1014">
        <f t="shared" si="246"/>
        <v>0</v>
      </c>
      <c r="AM298" s="1014">
        <f t="shared" si="247"/>
        <v>0</v>
      </c>
      <c r="AN298" s="1014">
        <f t="shared" si="248"/>
        <v>0</v>
      </c>
      <c r="AO298" s="1014">
        <f t="shared" si="249"/>
        <v>0</v>
      </c>
      <c r="AP298" s="1014">
        <f t="shared" si="250"/>
        <v>0</v>
      </c>
      <c r="AQ298" s="1014">
        <f t="shared" si="251"/>
        <v>0</v>
      </c>
      <c r="AR298" s="1014">
        <f t="shared" si="252"/>
        <v>0</v>
      </c>
      <c r="AS298" s="498">
        <f t="shared" si="199"/>
        <v>0</v>
      </c>
    </row>
    <row r="299" spans="2:45" x14ac:dyDescent="0.2">
      <c r="B299" s="51" t="s">
        <v>657</v>
      </c>
      <c r="C299" s="509" t="s">
        <v>481</v>
      </c>
      <c r="D299" s="510" t="s">
        <v>131</v>
      </c>
      <c r="E299" s="513">
        <f t="shared" ref="E299:P299" si="253">E300+E301</f>
        <v>0</v>
      </c>
      <c r="F299" s="513">
        <f t="shared" si="253"/>
        <v>0</v>
      </c>
      <c r="G299" s="513">
        <f t="shared" si="253"/>
        <v>0</v>
      </c>
      <c r="H299" s="513">
        <f t="shared" si="253"/>
        <v>0</v>
      </c>
      <c r="I299" s="513">
        <f t="shared" si="253"/>
        <v>0</v>
      </c>
      <c r="J299" s="513">
        <f t="shared" si="253"/>
        <v>0</v>
      </c>
      <c r="K299" s="513">
        <f t="shared" si="253"/>
        <v>0</v>
      </c>
      <c r="L299" s="513">
        <f t="shared" si="253"/>
        <v>0</v>
      </c>
      <c r="M299" s="513">
        <f t="shared" si="253"/>
        <v>0</v>
      </c>
      <c r="N299" s="513">
        <f t="shared" si="253"/>
        <v>0</v>
      </c>
      <c r="O299" s="513">
        <f t="shared" si="253"/>
        <v>0</v>
      </c>
      <c r="P299" s="513">
        <f t="shared" si="253"/>
        <v>0</v>
      </c>
      <c r="Q299" s="131">
        <f t="shared" ref="Q299:Q305" si="254">SUM(E299:P299)</f>
        <v>0</v>
      </c>
      <c r="R299" s="493"/>
      <c r="S299" s="51" t="s">
        <v>657</v>
      </c>
      <c r="T299" s="509" t="s">
        <v>481</v>
      </c>
      <c r="U299" s="513">
        <f>U300+U301</f>
        <v>0</v>
      </c>
      <c r="V299" s="513"/>
      <c r="W299" s="513"/>
      <c r="X299" s="513"/>
      <c r="Y299" s="513"/>
      <c r="Z299" s="513"/>
      <c r="AA299" s="513"/>
      <c r="AB299" s="513"/>
      <c r="AC299" s="513"/>
      <c r="AD299" s="513"/>
      <c r="AE299" s="513"/>
      <c r="AF299" s="1028"/>
      <c r="AG299" s="1014">
        <f>AG300+AG301</f>
        <v>0</v>
      </c>
      <c r="AH299" s="513">
        <f t="shared" ref="AH299:AQ299" si="255">AH300+AH301</f>
        <v>0</v>
      </c>
      <c r="AI299" s="513">
        <f t="shared" si="255"/>
        <v>0</v>
      </c>
      <c r="AJ299" s="513">
        <f t="shared" si="255"/>
        <v>0</v>
      </c>
      <c r="AK299" s="513">
        <f t="shared" si="255"/>
        <v>0</v>
      </c>
      <c r="AL299" s="513">
        <f t="shared" si="255"/>
        <v>0</v>
      </c>
      <c r="AM299" s="513">
        <f t="shared" si="255"/>
        <v>0</v>
      </c>
      <c r="AN299" s="513">
        <f t="shared" si="255"/>
        <v>0</v>
      </c>
      <c r="AO299" s="513">
        <f t="shared" si="255"/>
        <v>0</v>
      </c>
      <c r="AP299" s="513">
        <f t="shared" si="255"/>
        <v>0</v>
      </c>
      <c r="AQ299" s="513">
        <f t="shared" si="255"/>
        <v>0</v>
      </c>
      <c r="AR299" s="513">
        <f>AR300+AR301</f>
        <v>0</v>
      </c>
      <c r="AS299" s="131">
        <f t="shared" si="199"/>
        <v>0</v>
      </c>
    </row>
    <row r="300" spans="2:45" x14ac:dyDescent="0.2">
      <c r="B300" s="51" t="s">
        <v>658</v>
      </c>
      <c r="C300" s="511" t="s">
        <v>482</v>
      </c>
      <c r="D300" s="510" t="s">
        <v>131</v>
      </c>
      <c r="E300" s="500"/>
      <c r="F300" s="500"/>
      <c r="G300" s="500"/>
      <c r="H300" s="500"/>
      <c r="I300" s="500"/>
      <c r="J300" s="500"/>
      <c r="K300" s="500"/>
      <c r="L300" s="500"/>
      <c r="M300" s="500"/>
      <c r="N300" s="500"/>
      <c r="O300" s="500"/>
      <c r="P300" s="500"/>
      <c r="Q300" s="131">
        <f t="shared" si="254"/>
        <v>0</v>
      </c>
      <c r="R300" s="493"/>
      <c r="S300" s="51" t="s">
        <v>658</v>
      </c>
      <c r="T300" s="511" t="s">
        <v>482</v>
      </c>
      <c r="U300" s="500"/>
      <c r="V300" s="500"/>
      <c r="W300" s="500"/>
      <c r="X300" s="500"/>
      <c r="Y300" s="500"/>
      <c r="Z300" s="500"/>
      <c r="AA300" s="500"/>
      <c r="AB300" s="500"/>
      <c r="AC300" s="500"/>
      <c r="AD300" s="500"/>
      <c r="AE300" s="500"/>
      <c r="AF300" s="1027"/>
      <c r="AG300" s="1014">
        <f>+E300*U300</f>
        <v>0</v>
      </c>
      <c r="AH300" s="1014">
        <f t="shared" ref="AH300:AH301" si="256">+F300*V300</f>
        <v>0</v>
      </c>
      <c r="AI300" s="1014">
        <f t="shared" ref="AI300:AI301" si="257">+G300*W300</f>
        <v>0</v>
      </c>
      <c r="AJ300" s="1014">
        <f t="shared" ref="AJ300:AJ301" si="258">+H300*X300</f>
        <v>0</v>
      </c>
      <c r="AK300" s="1014">
        <f t="shared" ref="AK300:AK301" si="259">+I300*Y300</f>
        <v>0</v>
      </c>
      <c r="AL300" s="1014">
        <f t="shared" ref="AL300:AL301" si="260">+J300*Z300</f>
        <v>0</v>
      </c>
      <c r="AM300" s="1014">
        <f t="shared" ref="AM300:AM301" si="261">+K300*AA300</f>
        <v>0</v>
      </c>
      <c r="AN300" s="1014">
        <f t="shared" ref="AN300:AN301" si="262">+L300*AB300</f>
        <v>0</v>
      </c>
      <c r="AO300" s="1014">
        <f t="shared" ref="AO300:AO301" si="263">+M300*AC300</f>
        <v>0</v>
      </c>
      <c r="AP300" s="1014">
        <f t="shared" ref="AP300:AP301" si="264">+N300*AD300</f>
        <v>0</v>
      </c>
      <c r="AQ300" s="1014">
        <f t="shared" ref="AQ300:AQ301" si="265">+O300*AE300</f>
        <v>0</v>
      </c>
      <c r="AR300" s="1014">
        <f>+P300*AF300</f>
        <v>0</v>
      </c>
      <c r="AS300" s="131">
        <f t="shared" si="199"/>
        <v>0</v>
      </c>
    </row>
    <row r="301" spans="2:45" x14ac:dyDescent="0.2">
      <c r="B301" s="51" t="s">
        <v>659</v>
      </c>
      <c r="C301" s="511" t="s">
        <v>483</v>
      </c>
      <c r="D301" s="510" t="s">
        <v>131</v>
      </c>
      <c r="E301" s="500"/>
      <c r="F301" s="500"/>
      <c r="G301" s="500"/>
      <c r="H301" s="500"/>
      <c r="I301" s="500"/>
      <c r="J301" s="500"/>
      <c r="K301" s="500"/>
      <c r="L301" s="500"/>
      <c r="M301" s="500"/>
      <c r="N301" s="500"/>
      <c r="O301" s="500"/>
      <c r="P301" s="500"/>
      <c r="Q301" s="131">
        <f t="shared" si="254"/>
        <v>0</v>
      </c>
      <c r="R301" s="493"/>
      <c r="S301" s="51" t="s">
        <v>659</v>
      </c>
      <c r="T301" s="511" t="s">
        <v>483</v>
      </c>
      <c r="U301" s="500"/>
      <c r="V301" s="500"/>
      <c r="W301" s="500"/>
      <c r="X301" s="500"/>
      <c r="Y301" s="500"/>
      <c r="Z301" s="500"/>
      <c r="AA301" s="500"/>
      <c r="AB301" s="500"/>
      <c r="AC301" s="500"/>
      <c r="AD301" s="500"/>
      <c r="AE301" s="500"/>
      <c r="AF301" s="1027"/>
      <c r="AG301" s="1014">
        <f>+E301*U301</f>
        <v>0</v>
      </c>
      <c r="AH301" s="1014">
        <f t="shared" si="256"/>
        <v>0</v>
      </c>
      <c r="AI301" s="1014">
        <f t="shared" si="257"/>
        <v>0</v>
      </c>
      <c r="AJ301" s="1014">
        <f t="shared" si="258"/>
        <v>0</v>
      </c>
      <c r="AK301" s="1014">
        <f t="shared" si="259"/>
        <v>0</v>
      </c>
      <c r="AL301" s="1014">
        <f t="shared" si="260"/>
        <v>0</v>
      </c>
      <c r="AM301" s="1014">
        <f t="shared" si="261"/>
        <v>0</v>
      </c>
      <c r="AN301" s="1014">
        <f t="shared" si="262"/>
        <v>0</v>
      </c>
      <c r="AO301" s="1014">
        <f t="shared" si="263"/>
        <v>0</v>
      </c>
      <c r="AP301" s="1014">
        <f t="shared" si="264"/>
        <v>0</v>
      </c>
      <c r="AQ301" s="1014">
        <f t="shared" si="265"/>
        <v>0</v>
      </c>
      <c r="AR301" s="1014">
        <f t="shared" ref="AR301" si="266">+P301*AF301</f>
        <v>0</v>
      </c>
      <c r="AS301" s="131">
        <f t="shared" si="199"/>
        <v>0</v>
      </c>
    </row>
    <row r="302" spans="2:45" x14ac:dyDescent="0.2">
      <c r="B302" s="51" t="s">
        <v>660</v>
      </c>
      <c r="C302" s="512" t="s">
        <v>484</v>
      </c>
      <c r="D302" s="510" t="s">
        <v>485</v>
      </c>
      <c r="E302" s="521">
        <f t="shared" ref="E302:P302" si="267">+E303+E304</f>
        <v>0</v>
      </c>
      <c r="F302" s="521">
        <f t="shared" si="267"/>
        <v>0</v>
      </c>
      <c r="G302" s="521">
        <f t="shared" si="267"/>
        <v>0</v>
      </c>
      <c r="H302" s="521">
        <f t="shared" si="267"/>
        <v>0</v>
      </c>
      <c r="I302" s="521">
        <f t="shared" si="267"/>
        <v>0</v>
      </c>
      <c r="J302" s="521">
        <f t="shared" si="267"/>
        <v>0</v>
      </c>
      <c r="K302" s="521">
        <f t="shared" si="267"/>
        <v>0</v>
      </c>
      <c r="L302" s="521">
        <f t="shared" si="267"/>
        <v>0</v>
      </c>
      <c r="M302" s="521">
        <f t="shared" si="267"/>
        <v>0</v>
      </c>
      <c r="N302" s="521">
        <f t="shared" si="267"/>
        <v>0</v>
      </c>
      <c r="O302" s="521">
        <f t="shared" si="267"/>
        <v>0</v>
      </c>
      <c r="P302" s="521">
        <f t="shared" si="267"/>
        <v>0</v>
      </c>
      <c r="Q302" s="131">
        <f t="shared" si="254"/>
        <v>0</v>
      </c>
      <c r="R302" s="493"/>
      <c r="S302" s="51" t="s">
        <v>660</v>
      </c>
      <c r="T302" s="512" t="s">
        <v>484</v>
      </c>
      <c r="U302" s="521">
        <f>+U303+U304</f>
        <v>0</v>
      </c>
      <c r="V302" s="521"/>
      <c r="W302" s="521"/>
      <c r="X302" s="521"/>
      <c r="Y302" s="521"/>
      <c r="Z302" s="521"/>
      <c r="AA302" s="521"/>
      <c r="AB302" s="521"/>
      <c r="AC302" s="521"/>
      <c r="AD302" s="521"/>
      <c r="AE302" s="521"/>
      <c r="AF302" s="1029"/>
      <c r="AG302" s="1015">
        <f>+AG303+AG304</f>
        <v>0</v>
      </c>
      <c r="AH302" s="521">
        <f t="shared" ref="AH302:AR302" si="268">+AH303+AH304</f>
        <v>0</v>
      </c>
      <c r="AI302" s="521">
        <f t="shared" si="268"/>
        <v>0</v>
      </c>
      <c r="AJ302" s="521">
        <f t="shared" si="268"/>
        <v>0</v>
      </c>
      <c r="AK302" s="521">
        <f t="shared" si="268"/>
        <v>0</v>
      </c>
      <c r="AL302" s="521">
        <f t="shared" si="268"/>
        <v>0</v>
      </c>
      <c r="AM302" s="521">
        <f t="shared" si="268"/>
        <v>0</v>
      </c>
      <c r="AN302" s="521">
        <f t="shared" si="268"/>
        <v>0</v>
      </c>
      <c r="AO302" s="521">
        <f t="shared" si="268"/>
        <v>0</v>
      </c>
      <c r="AP302" s="521">
        <f t="shared" si="268"/>
        <v>0</v>
      </c>
      <c r="AQ302" s="521">
        <f t="shared" si="268"/>
        <v>0</v>
      </c>
      <c r="AR302" s="521">
        <f t="shared" si="268"/>
        <v>0</v>
      </c>
      <c r="AS302" s="131">
        <f t="shared" si="199"/>
        <v>0</v>
      </c>
    </row>
    <row r="303" spans="2:45" x14ac:dyDescent="0.2">
      <c r="B303" s="51" t="s">
        <v>661</v>
      </c>
      <c r="C303" s="512" t="s">
        <v>496</v>
      </c>
      <c r="D303" s="510" t="s">
        <v>485</v>
      </c>
      <c r="E303" s="500"/>
      <c r="F303" s="500"/>
      <c r="G303" s="500"/>
      <c r="H303" s="500"/>
      <c r="I303" s="500"/>
      <c r="J303" s="500"/>
      <c r="K303" s="500"/>
      <c r="L303" s="500"/>
      <c r="M303" s="500"/>
      <c r="N303" s="500"/>
      <c r="O303" s="500"/>
      <c r="P303" s="500"/>
      <c r="Q303" s="131">
        <f t="shared" si="254"/>
        <v>0</v>
      </c>
      <c r="R303" s="493"/>
      <c r="S303" s="51" t="s">
        <v>661</v>
      </c>
      <c r="T303" s="512" t="s">
        <v>496</v>
      </c>
      <c r="U303" s="500"/>
      <c r="V303" s="500"/>
      <c r="W303" s="500"/>
      <c r="X303" s="500"/>
      <c r="Y303" s="500"/>
      <c r="Z303" s="500"/>
      <c r="AA303" s="500"/>
      <c r="AB303" s="500"/>
      <c r="AC303" s="500"/>
      <c r="AD303" s="500"/>
      <c r="AE303" s="500"/>
      <c r="AF303" s="1027"/>
      <c r="AG303" s="1014">
        <f>+E303*U303</f>
        <v>0</v>
      </c>
      <c r="AH303" s="1014">
        <f t="shared" ref="AH303:AH304" si="269">+F303*V303</f>
        <v>0</v>
      </c>
      <c r="AI303" s="1014">
        <f t="shared" ref="AI303:AI304" si="270">+G303*W303</f>
        <v>0</v>
      </c>
      <c r="AJ303" s="1014">
        <f t="shared" ref="AJ303:AJ304" si="271">+H303*X303</f>
        <v>0</v>
      </c>
      <c r="AK303" s="1014">
        <f t="shared" ref="AK303:AK304" si="272">+I303*Y303</f>
        <v>0</v>
      </c>
      <c r="AL303" s="1014">
        <f t="shared" ref="AL303:AL304" si="273">+J303*Z303</f>
        <v>0</v>
      </c>
      <c r="AM303" s="1014">
        <f t="shared" ref="AM303:AM304" si="274">+K303*AA303</f>
        <v>0</v>
      </c>
      <c r="AN303" s="1014">
        <f t="shared" ref="AN303:AN304" si="275">+L303*AB303</f>
        <v>0</v>
      </c>
      <c r="AO303" s="1014">
        <f t="shared" ref="AO303:AO304" si="276">+M303*AC303</f>
        <v>0</v>
      </c>
      <c r="AP303" s="1014">
        <f t="shared" ref="AP303:AP304" si="277">+N303*AD303</f>
        <v>0</v>
      </c>
      <c r="AQ303" s="1014">
        <f t="shared" ref="AQ303:AQ304" si="278">+O303*AE303</f>
        <v>0</v>
      </c>
      <c r="AR303" s="1014">
        <f t="shared" ref="AR303:AR304" si="279">+P303*AF303</f>
        <v>0</v>
      </c>
      <c r="AS303" s="131">
        <f t="shared" si="199"/>
        <v>0</v>
      </c>
    </row>
    <row r="304" spans="2:45" x14ac:dyDescent="0.2">
      <c r="B304" s="51" t="s">
        <v>662</v>
      </c>
      <c r="C304" s="509" t="s">
        <v>491</v>
      </c>
      <c r="D304" s="510" t="s">
        <v>485</v>
      </c>
      <c r="E304" s="500"/>
      <c r="F304" s="500"/>
      <c r="G304" s="500"/>
      <c r="H304" s="500"/>
      <c r="I304" s="500"/>
      <c r="J304" s="500"/>
      <c r="K304" s="500"/>
      <c r="L304" s="500"/>
      <c r="M304" s="500"/>
      <c r="N304" s="500"/>
      <c r="O304" s="500"/>
      <c r="P304" s="500"/>
      <c r="Q304" s="131">
        <f t="shared" si="254"/>
        <v>0</v>
      </c>
      <c r="R304" s="493"/>
      <c r="S304" s="51" t="s">
        <v>662</v>
      </c>
      <c r="T304" s="509" t="s">
        <v>491</v>
      </c>
      <c r="U304" s="500"/>
      <c r="V304" s="500"/>
      <c r="W304" s="500"/>
      <c r="X304" s="500"/>
      <c r="Y304" s="500"/>
      <c r="Z304" s="500"/>
      <c r="AA304" s="500"/>
      <c r="AB304" s="500"/>
      <c r="AC304" s="500"/>
      <c r="AD304" s="500"/>
      <c r="AE304" s="500"/>
      <c r="AF304" s="1027"/>
      <c r="AG304" s="1014">
        <f>+E304*U304</f>
        <v>0</v>
      </c>
      <c r="AH304" s="1014">
        <f t="shared" si="269"/>
        <v>0</v>
      </c>
      <c r="AI304" s="1014">
        <f t="shared" si="270"/>
        <v>0</v>
      </c>
      <c r="AJ304" s="1014">
        <f t="shared" si="271"/>
        <v>0</v>
      </c>
      <c r="AK304" s="1014">
        <f t="shared" si="272"/>
        <v>0</v>
      </c>
      <c r="AL304" s="1014">
        <f t="shared" si="273"/>
        <v>0</v>
      </c>
      <c r="AM304" s="1014">
        <f t="shared" si="274"/>
        <v>0</v>
      </c>
      <c r="AN304" s="1014">
        <f t="shared" si="275"/>
        <v>0</v>
      </c>
      <c r="AO304" s="1014">
        <f t="shared" si="276"/>
        <v>0</v>
      </c>
      <c r="AP304" s="1014">
        <f t="shared" si="277"/>
        <v>0</v>
      </c>
      <c r="AQ304" s="1014">
        <f t="shared" si="278"/>
        <v>0</v>
      </c>
      <c r="AR304" s="1014">
        <f t="shared" si="279"/>
        <v>0</v>
      </c>
      <c r="AS304" s="131">
        <f t="shared" si="199"/>
        <v>0</v>
      </c>
    </row>
    <row r="305" spans="2:45" x14ac:dyDescent="0.2">
      <c r="B305" s="51" t="s">
        <v>318</v>
      </c>
      <c r="C305" s="509" t="s">
        <v>497</v>
      </c>
      <c r="D305" s="526"/>
      <c r="E305" s="513">
        <f>E308+E309+E310+E313</f>
        <v>0</v>
      </c>
      <c r="F305" s="513">
        <f t="shared" ref="F305:P305" si="280">F308+F309+F310+F313</f>
        <v>0</v>
      </c>
      <c r="G305" s="513">
        <f t="shared" si="280"/>
        <v>0</v>
      </c>
      <c r="H305" s="513">
        <f t="shared" si="280"/>
        <v>0</v>
      </c>
      <c r="I305" s="513">
        <f t="shared" si="280"/>
        <v>0</v>
      </c>
      <c r="J305" s="513">
        <f t="shared" si="280"/>
        <v>0</v>
      </c>
      <c r="K305" s="513">
        <f t="shared" si="280"/>
        <v>0</v>
      </c>
      <c r="L305" s="513">
        <f t="shared" si="280"/>
        <v>0</v>
      </c>
      <c r="M305" s="513">
        <f t="shared" si="280"/>
        <v>0</v>
      </c>
      <c r="N305" s="513">
        <f t="shared" si="280"/>
        <v>0</v>
      </c>
      <c r="O305" s="513">
        <f t="shared" si="280"/>
        <v>0</v>
      </c>
      <c r="P305" s="513">
        <f t="shared" si="280"/>
        <v>0</v>
      </c>
      <c r="Q305" s="131">
        <f t="shared" si="254"/>
        <v>0</v>
      </c>
      <c r="R305" s="493"/>
      <c r="S305" s="51" t="s">
        <v>318</v>
      </c>
      <c r="T305" s="509" t="s">
        <v>497</v>
      </c>
      <c r="U305" s="513">
        <f>U308+U309+U310+U313</f>
        <v>0</v>
      </c>
      <c r="V305" s="513"/>
      <c r="W305" s="513"/>
      <c r="X305" s="513"/>
      <c r="Y305" s="513"/>
      <c r="Z305" s="513"/>
      <c r="AA305" s="513"/>
      <c r="AB305" s="513"/>
      <c r="AC305" s="513"/>
      <c r="AD305" s="513"/>
      <c r="AE305" s="513"/>
      <c r="AF305" s="1028"/>
      <c r="AG305" s="1014">
        <f>AG308+AG309+AG310+AG313</f>
        <v>0</v>
      </c>
      <c r="AH305" s="513">
        <f t="shared" ref="AH305:AR305" si="281">AH308+AH309+AH310+AH313</f>
        <v>0</v>
      </c>
      <c r="AI305" s="513">
        <f t="shared" si="281"/>
        <v>0</v>
      </c>
      <c r="AJ305" s="513">
        <f t="shared" si="281"/>
        <v>0</v>
      </c>
      <c r="AK305" s="513">
        <f t="shared" si="281"/>
        <v>0</v>
      </c>
      <c r="AL305" s="513">
        <f t="shared" si="281"/>
        <v>0</v>
      </c>
      <c r="AM305" s="513">
        <f t="shared" si="281"/>
        <v>0</v>
      </c>
      <c r="AN305" s="513">
        <f t="shared" si="281"/>
        <v>0</v>
      </c>
      <c r="AO305" s="513">
        <f t="shared" si="281"/>
        <v>0</v>
      </c>
      <c r="AP305" s="513">
        <f t="shared" si="281"/>
        <v>0</v>
      </c>
      <c r="AQ305" s="513">
        <f t="shared" si="281"/>
        <v>0</v>
      </c>
      <c r="AR305" s="513">
        <f t="shared" si="281"/>
        <v>0</v>
      </c>
      <c r="AS305" s="131">
        <f t="shared" si="199"/>
        <v>0</v>
      </c>
    </row>
    <row r="306" spans="2:45" x14ac:dyDescent="0.2">
      <c r="B306" s="324" t="s">
        <v>494</v>
      </c>
      <c r="C306" s="507" t="s">
        <v>488</v>
      </c>
      <c r="D306" s="508"/>
      <c r="E306" s="766"/>
      <c r="F306" s="766"/>
      <c r="G306" s="766"/>
      <c r="H306" s="766"/>
      <c r="I306" s="766"/>
      <c r="J306" s="766"/>
      <c r="K306" s="766"/>
      <c r="L306" s="766"/>
      <c r="M306" s="766"/>
      <c r="N306" s="766"/>
      <c r="O306" s="766"/>
      <c r="P306" s="766"/>
      <c r="Q306" s="525"/>
      <c r="R306" s="493"/>
      <c r="S306" s="324" t="s">
        <v>494</v>
      </c>
      <c r="T306" s="507" t="s">
        <v>488</v>
      </c>
      <c r="U306" s="766"/>
      <c r="V306" s="766"/>
      <c r="W306" s="766"/>
      <c r="X306" s="766"/>
      <c r="Y306" s="766"/>
      <c r="Z306" s="766"/>
      <c r="AA306" s="766"/>
      <c r="AB306" s="766"/>
      <c r="AC306" s="766"/>
      <c r="AD306" s="766"/>
      <c r="AE306" s="766"/>
      <c r="AF306" s="1033"/>
      <c r="AG306" s="1018"/>
      <c r="AH306" s="766"/>
      <c r="AI306" s="766"/>
      <c r="AJ306" s="766"/>
      <c r="AK306" s="766"/>
      <c r="AL306" s="766"/>
      <c r="AM306" s="766"/>
      <c r="AN306" s="766"/>
      <c r="AO306" s="766"/>
      <c r="AP306" s="766"/>
      <c r="AQ306" s="766"/>
      <c r="AR306" s="766"/>
      <c r="AS306" s="525">
        <f t="shared" si="199"/>
        <v>0</v>
      </c>
    </row>
    <row r="307" spans="2:45" x14ac:dyDescent="0.2">
      <c r="B307" s="51" t="s">
        <v>495</v>
      </c>
      <c r="C307" s="763" t="s">
        <v>647</v>
      </c>
      <c r="D307" s="606" t="s">
        <v>479</v>
      </c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608"/>
      <c r="R307" s="493"/>
      <c r="S307" s="51" t="s">
        <v>495</v>
      </c>
      <c r="T307" s="763" t="s">
        <v>647</v>
      </c>
      <c r="U307" s="135"/>
      <c r="V307" s="135"/>
      <c r="W307" s="135"/>
      <c r="X307" s="135"/>
      <c r="Y307" s="135"/>
      <c r="Z307" s="135"/>
      <c r="AA307" s="135"/>
      <c r="AB307" s="135"/>
      <c r="AC307" s="135"/>
      <c r="AD307" s="135"/>
      <c r="AE307" s="135"/>
      <c r="AF307" s="1026"/>
      <c r="AG307" s="1013"/>
      <c r="AH307" s="135"/>
      <c r="AI307" s="135"/>
      <c r="AJ307" s="135"/>
      <c r="AK307" s="135"/>
      <c r="AL307" s="135"/>
      <c r="AM307" s="135"/>
      <c r="AN307" s="135"/>
      <c r="AO307" s="135"/>
      <c r="AP307" s="135"/>
      <c r="AQ307" s="135"/>
      <c r="AR307" s="135"/>
      <c r="AS307" s="608">
        <f t="shared" si="199"/>
        <v>0</v>
      </c>
    </row>
    <row r="308" spans="2:45" x14ac:dyDescent="0.2">
      <c r="B308" s="51" t="s">
        <v>663</v>
      </c>
      <c r="C308" s="495" t="s">
        <v>648</v>
      </c>
      <c r="D308" s="496" t="s">
        <v>479</v>
      </c>
      <c r="E308" s="500"/>
      <c r="F308" s="500"/>
      <c r="G308" s="500"/>
      <c r="H308" s="500"/>
      <c r="I308" s="500"/>
      <c r="J308" s="500"/>
      <c r="K308" s="500"/>
      <c r="L308" s="500"/>
      <c r="M308" s="500"/>
      <c r="N308" s="500"/>
      <c r="O308" s="500"/>
      <c r="P308" s="500"/>
      <c r="Q308" s="498">
        <f>SUM(E308:P308)</f>
        <v>0</v>
      </c>
      <c r="R308" s="493"/>
      <c r="S308" s="51" t="s">
        <v>663</v>
      </c>
      <c r="T308" s="495" t="s">
        <v>648</v>
      </c>
      <c r="U308" s="500"/>
      <c r="V308" s="500"/>
      <c r="W308" s="500"/>
      <c r="X308" s="500"/>
      <c r="Y308" s="500"/>
      <c r="Z308" s="500"/>
      <c r="AA308" s="500"/>
      <c r="AB308" s="500"/>
      <c r="AC308" s="500"/>
      <c r="AD308" s="500"/>
      <c r="AE308" s="500"/>
      <c r="AF308" s="1027"/>
      <c r="AG308" s="1014">
        <f>+E308*U308</f>
        <v>0</v>
      </c>
      <c r="AH308" s="1014">
        <f t="shared" ref="AH308:AH309" si="282">+F308*V308</f>
        <v>0</v>
      </c>
      <c r="AI308" s="1014">
        <f t="shared" ref="AI308:AI309" si="283">+G308*W308</f>
        <v>0</v>
      </c>
      <c r="AJ308" s="1014">
        <f t="shared" ref="AJ308:AJ309" si="284">+H308*X308</f>
        <v>0</v>
      </c>
      <c r="AK308" s="1014">
        <f t="shared" ref="AK308:AK309" si="285">+I308*Y308</f>
        <v>0</v>
      </c>
      <c r="AL308" s="1014">
        <f t="shared" ref="AL308:AL309" si="286">+J308*Z308</f>
        <v>0</v>
      </c>
      <c r="AM308" s="1014">
        <f t="shared" ref="AM308:AM309" si="287">+K308*AA308</f>
        <v>0</v>
      </c>
      <c r="AN308" s="1014">
        <f t="shared" ref="AN308:AN309" si="288">+L308*AB308</f>
        <v>0</v>
      </c>
      <c r="AO308" s="1014">
        <f t="shared" ref="AO308:AO309" si="289">+M308*AC308</f>
        <v>0</v>
      </c>
      <c r="AP308" s="1014">
        <f t="shared" ref="AP308:AP309" si="290">+N308*AD308</f>
        <v>0</v>
      </c>
      <c r="AQ308" s="1014">
        <f t="shared" ref="AQ308:AQ309" si="291">+O308*AE308</f>
        <v>0</v>
      </c>
      <c r="AR308" s="1014">
        <f t="shared" ref="AR308:AR309" si="292">+P308*AF308</f>
        <v>0</v>
      </c>
      <c r="AS308" s="498">
        <f t="shared" si="199"/>
        <v>0</v>
      </c>
    </row>
    <row r="309" spans="2:45" x14ac:dyDescent="0.2">
      <c r="B309" s="51" t="s">
        <v>664</v>
      </c>
      <c r="C309" s="495" t="s">
        <v>480</v>
      </c>
      <c r="D309" s="496" t="s">
        <v>479</v>
      </c>
      <c r="E309" s="500"/>
      <c r="F309" s="500"/>
      <c r="G309" s="500"/>
      <c r="H309" s="500"/>
      <c r="I309" s="500"/>
      <c r="J309" s="500"/>
      <c r="K309" s="500"/>
      <c r="L309" s="500"/>
      <c r="M309" s="500"/>
      <c r="N309" s="500"/>
      <c r="O309" s="500"/>
      <c r="P309" s="500"/>
      <c r="Q309" s="498">
        <f>SUM(E309:P309)</f>
        <v>0</v>
      </c>
      <c r="R309" s="493"/>
      <c r="S309" s="51" t="s">
        <v>664</v>
      </c>
      <c r="T309" s="495" t="s">
        <v>480</v>
      </c>
      <c r="U309" s="500"/>
      <c r="V309" s="500"/>
      <c r="W309" s="500"/>
      <c r="X309" s="500"/>
      <c r="Y309" s="500"/>
      <c r="Z309" s="500"/>
      <c r="AA309" s="500"/>
      <c r="AB309" s="500"/>
      <c r="AC309" s="500"/>
      <c r="AD309" s="500"/>
      <c r="AE309" s="500"/>
      <c r="AF309" s="1027"/>
      <c r="AG309" s="1014">
        <f>+E309*U309</f>
        <v>0</v>
      </c>
      <c r="AH309" s="1014">
        <f t="shared" si="282"/>
        <v>0</v>
      </c>
      <c r="AI309" s="1014">
        <f t="shared" si="283"/>
        <v>0</v>
      </c>
      <c r="AJ309" s="1014">
        <f t="shared" si="284"/>
        <v>0</v>
      </c>
      <c r="AK309" s="1014">
        <f t="shared" si="285"/>
        <v>0</v>
      </c>
      <c r="AL309" s="1014">
        <f t="shared" si="286"/>
        <v>0</v>
      </c>
      <c r="AM309" s="1014">
        <f t="shared" si="287"/>
        <v>0</v>
      </c>
      <c r="AN309" s="1014">
        <f t="shared" si="288"/>
        <v>0</v>
      </c>
      <c r="AO309" s="1014">
        <f t="shared" si="289"/>
        <v>0</v>
      </c>
      <c r="AP309" s="1014">
        <f t="shared" si="290"/>
        <v>0</v>
      </c>
      <c r="AQ309" s="1014">
        <f t="shared" si="291"/>
        <v>0</v>
      </c>
      <c r="AR309" s="1014">
        <f t="shared" si="292"/>
        <v>0</v>
      </c>
      <c r="AS309" s="498">
        <f t="shared" si="199"/>
        <v>0</v>
      </c>
    </row>
    <row r="310" spans="2:45" x14ac:dyDescent="0.2">
      <c r="B310" s="51" t="s">
        <v>665</v>
      </c>
      <c r="C310" s="509" t="s">
        <v>481</v>
      </c>
      <c r="D310" s="510" t="s">
        <v>131</v>
      </c>
      <c r="E310" s="513">
        <f t="shared" ref="E310:P310" si="293">E311+E312</f>
        <v>0</v>
      </c>
      <c r="F310" s="513">
        <f t="shared" si="293"/>
        <v>0</v>
      </c>
      <c r="G310" s="513">
        <f t="shared" si="293"/>
        <v>0</v>
      </c>
      <c r="H310" s="513">
        <f t="shared" si="293"/>
        <v>0</v>
      </c>
      <c r="I310" s="513">
        <f t="shared" si="293"/>
        <v>0</v>
      </c>
      <c r="J310" s="513">
        <f t="shared" si="293"/>
        <v>0</v>
      </c>
      <c r="K310" s="513">
        <f t="shared" si="293"/>
        <v>0</v>
      </c>
      <c r="L310" s="513">
        <f t="shared" si="293"/>
        <v>0</v>
      </c>
      <c r="M310" s="513">
        <f t="shared" si="293"/>
        <v>0</v>
      </c>
      <c r="N310" s="513">
        <f t="shared" si="293"/>
        <v>0</v>
      </c>
      <c r="O310" s="513">
        <f t="shared" si="293"/>
        <v>0</v>
      </c>
      <c r="P310" s="513">
        <f t="shared" si="293"/>
        <v>0</v>
      </c>
      <c r="Q310" s="131">
        <f t="shared" ref="Q310:Q317" si="294">SUM(E310:P310)</f>
        <v>0</v>
      </c>
      <c r="R310" s="493"/>
      <c r="S310" s="51" t="s">
        <v>665</v>
      </c>
      <c r="T310" s="509" t="s">
        <v>481</v>
      </c>
      <c r="U310" s="513">
        <f>U311+U312</f>
        <v>0</v>
      </c>
      <c r="V310" s="513"/>
      <c r="W310" s="513"/>
      <c r="X310" s="513"/>
      <c r="Y310" s="513"/>
      <c r="Z310" s="513"/>
      <c r="AA310" s="513"/>
      <c r="AB310" s="513"/>
      <c r="AC310" s="513"/>
      <c r="AD310" s="513"/>
      <c r="AE310" s="513"/>
      <c r="AF310" s="1028"/>
      <c r="AG310" s="1014">
        <f>AG311+AG312</f>
        <v>0</v>
      </c>
      <c r="AH310" s="513">
        <f t="shared" ref="AH310:AR310" si="295">AH311+AH312</f>
        <v>0</v>
      </c>
      <c r="AI310" s="513">
        <f t="shared" si="295"/>
        <v>0</v>
      </c>
      <c r="AJ310" s="513">
        <f t="shared" si="295"/>
        <v>0</v>
      </c>
      <c r="AK310" s="513">
        <f t="shared" si="295"/>
        <v>0</v>
      </c>
      <c r="AL310" s="513">
        <f t="shared" si="295"/>
        <v>0</v>
      </c>
      <c r="AM310" s="513">
        <f t="shared" si="295"/>
        <v>0</v>
      </c>
      <c r="AN310" s="513">
        <f t="shared" si="295"/>
        <v>0</v>
      </c>
      <c r="AO310" s="513">
        <f t="shared" si="295"/>
        <v>0</v>
      </c>
      <c r="AP310" s="513">
        <f t="shared" si="295"/>
        <v>0</v>
      </c>
      <c r="AQ310" s="513">
        <f t="shared" si="295"/>
        <v>0</v>
      </c>
      <c r="AR310" s="513">
        <f t="shared" si="295"/>
        <v>0</v>
      </c>
      <c r="AS310" s="131">
        <f t="shared" si="199"/>
        <v>0</v>
      </c>
    </row>
    <row r="311" spans="2:45" x14ac:dyDescent="0.2">
      <c r="B311" s="51" t="s">
        <v>666</v>
      </c>
      <c r="C311" s="511" t="s">
        <v>482</v>
      </c>
      <c r="D311" s="510" t="s">
        <v>131</v>
      </c>
      <c r="E311" s="500"/>
      <c r="F311" s="500"/>
      <c r="G311" s="500"/>
      <c r="H311" s="500"/>
      <c r="I311" s="500"/>
      <c r="J311" s="500"/>
      <c r="K311" s="500"/>
      <c r="L311" s="500"/>
      <c r="M311" s="500"/>
      <c r="N311" s="500"/>
      <c r="O311" s="500"/>
      <c r="P311" s="500"/>
      <c r="Q311" s="131">
        <f t="shared" si="294"/>
        <v>0</v>
      </c>
      <c r="R311" s="493"/>
      <c r="S311" s="51" t="s">
        <v>666</v>
      </c>
      <c r="T311" s="511" t="s">
        <v>482</v>
      </c>
      <c r="U311" s="500"/>
      <c r="V311" s="500"/>
      <c r="W311" s="500"/>
      <c r="X311" s="500"/>
      <c r="Y311" s="500"/>
      <c r="Z311" s="500"/>
      <c r="AA311" s="500"/>
      <c r="AB311" s="500"/>
      <c r="AC311" s="500"/>
      <c r="AD311" s="500"/>
      <c r="AE311" s="500"/>
      <c r="AF311" s="1027"/>
      <c r="AG311" s="1014">
        <f>+E311*U311</f>
        <v>0</v>
      </c>
      <c r="AH311" s="1014">
        <f t="shared" ref="AH311:AH312" si="296">+F311*V311</f>
        <v>0</v>
      </c>
      <c r="AI311" s="1014">
        <f t="shared" ref="AI311:AI312" si="297">+G311*W311</f>
        <v>0</v>
      </c>
      <c r="AJ311" s="1014">
        <f t="shared" ref="AJ311:AJ312" si="298">+H311*X311</f>
        <v>0</v>
      </c>
      <c r="AK311" s="1014">
        <f t="shared" ref="AK311:AK312" si="299">+I311*Y311</f>
        <v>0</v>
      </c>
      <c r="AL311" s="1014">
        <f t="shared" ref="AL311:AL312" si="300">+J311*Z311</f>
        <v>0</v>
      </c>
      <c r="AM311" s="1014">
        <f t="shared" ref="AM311:AM312" si="301">+K311*AA311</f>
        <v>0</v>
      </c>
      <c r="AN311" s="1014">
        <f t="shared" ref="AN311:AN312" si="302">+L311*AB311</f>
        <v>0</v>
      </c>
      <c r="AO311" s="1014">
        <f t="shared" ref="AO311:AO312" si="303">+M311*AC311</f>
        <v>0</v>
      </c>
      <c r="AP311" s="1014">
        <f t="shared" ref="AP311:AP312" si="304">+N311*AD311</f>
        <v>0</v>
      </c>
      <c r="AQ311" s="1014">
        <f t="shared" ref="AQ311:AQ312" si="305">+O311*AE311</f>
        <v>0</v>
      </c>
      <c r="AR311" s="1014">
        <f t="shared" ref="AR311:AR312" si="306">+P311*AF311</f>
        <v>0</v>
      </c>
      <c r="AS311" s="131">
        <f t="shared" si="199"/>
        <v>0</v>
      </c>
    </row>
    <row r="312" spans="2:45" x14ac:dyDescent="0.2">
      <c r="B312" s="51" t="s">
        <v>667</v>
      </c>
      <c r="C312" s="511" t="s">
        <v>483</v>
      </c>
      <c r="D312" s="510" t="s">
        <v>131</v>
      </c>
      <c r="E312" s="500"/>
      <c r="F312" s="500"/>
      <c r="G312" s="500"/>
      <c r="H312" s="500"/>
      <c r="I312" s="500"/>
      <c r="J312" s="500"/>
      <c r="K312" s="500"/>
      <c r="L312" s="500"/>
      <c r="M312" s="500"/>
      <c r="N312" s="500"/>
      <c r="O312" s="500"/>
      <c r="P312" s="500"/>
      <c r="Q312" s="131">
        <f t="shared" si="294"/>
        <v>0</v>
      </c>
      <c r="R312" s="493"/>
      <c r="S312" s="51" t="s">
        <v>667</v>
      </c>
      <c r="T312" s="511" t="s">
        <v>483</v>
      </c>
      <c r="U312" s="500"/>
      <c r="V312" s="500"/>
      <c r="W312" s="500"/>
      <c r="X312" s="500"/>
      <c r="Y312" s="500"/>
      <c r="Z312" s="500"/>
      <c r="AA312" s="500"/>
      <c r="AB312" s="500"/>
      <c r="AC312" s="500"/>
      <c r="AD312" s="500"/>
      <c r="AE312" s="500"/>
      <c r="AF312" s="1027"/>
      <c r="AG312" s="1014">
        <f>+E312*U312</f>
        <v>0</v>
      </c>
      <c r="AH312" s="1014">
        <f t="shared" si="296"/>
        <v>0</v>
      </c>
      <c r="AI312" s="1014">
        <f t="shared" si="297"/>
        <v>0</v>
      </c>
      <c r="AJ312" s="1014">
        <f t="shared" si="298"/>
        <v>0</v>
      </c>
      <c r="AK312" s="1014">
        <f t="shared" si="299"/>
        <v>0</v>
      </c>
      <c r="AL312" s="1014">
        <f t="shared" si="300"/>
        <v>0</v>
      </c>
      <c r="AM312" s="1014">
        <f t="shared" si="301"/>
        <v>0</v>
      </c>
      <c r="AN312" s="1014">
        <f t="shared" si="302"/>
        <v>0</v>
      </c>
      <c r="AO312" s="1014">
        <f t="shared" si="303"/>
        <v>0</v>
      </c>
      <c r="AP312" s="1014">
        <f t="shared" si="304"/>
        <v>0</v>
      </c>
      <c r="AQ312" s="1014">
        <f t="shared" si="305"/>
        <v>0</v>
      </c>
      <c r="AR312" s="1014">
        <f t="shared" si="306"/>
        <v>0</v>
      </c>
      <c r="AS312" s="131">
        <f t="shared" si="199"/>
        <v>0</v>
      </c>
    </row>
    <row r="313" spans="2:45" x14ac:dyDescent="0.2">
      <c r="B313" s="51" t="s">
        <v>668</v>
      </c>
      <c r="C313" s="512" t="s">
        <v>484</v>
      </c>
      <c r="D313" s="510" t="s">
        <v>485</v>
      </c>
      <c r="E313" s="513">
        <f t="shared" ref="E313:P313" si="307">E314+E315</f>
        <v>0</v>
      </c>
      <c r="F313" s="513">
        <f t="shared" si="307"/>
        <v>0</v>
      </c>
      <c r="G313" s="513">
        <f t="shared" si="307"/>
        <v>0</v>
      </c>
      <c r="H313" s="513">
        <f t="shared" si="307"/>
        <v>0</v>
      </c>
      <c r="I313" s="513">
        <f t="shared" si="307"/>
        <v>0</v>
      </c>
      <c r="J313" s="513">
        <f t="shared" si="307"/>
        <v>0</v>
      </c>
      <c r="K313" s="513">
        <f t="shared" si="307"/>
        <v>0</v>
      </c>
      <c r="L313" s="513">
        <f t="shared" si="307"/>
        <v>0</v>
      </c>
      <c r="M313" s="513">
        <f t="shared" si="307"/>
        <v>0</v>
      </c>
      <c r="N313" s="513">
        <f t="shared" si="307"/>
        <v>0</v>
      </c>
      <c r="O313" s="513">
        <f t="shared" si="307"/>
        <v>0</v>
      </c>
      <c r="P313" s="513">
        <f t="shared" si="307"/>
        <v>0</v>
      </c>
      <c r="Q313" s="131">
        <f t="shared" si="294"/>
        <v>0</v>
      </c>
      <c r="R313" s="493"/>
      <c r="S313" s="51" t="s">
        <v>668</v>
      </c>
      <c r="T313" s="512" t="s">
        <v>484</v>
      </c>
      <c r="U313" s="513">
        <f>U314+U315</f>
        <v>0</v>
      </c>
      <c r="V313" s="513"/>
      <c r="W313" s="513"/>
      <c r="X313" s="513"/>
      <c r="Y313" s="513"/>
      <c r="Z313" s="513"/>
      <c r="AA313" s="513"/>
      <c r="AB313" s="513"/>
      <c r="AC313" s="513"/>
      <c r="AD313" s="513"/>
      <c r="AE313" s="513"/>
      <c r="AF313" s="1028"/>
      <c r="AG313" s="1014">
        <f>AG314+AG315</f>
        <v>0</v>
      </c>
      <c r="AH313" s="513">
        <f t="shared" ref="AH313:AR313" si="308">AH314+AH315</f>
        <v>0</v>
      </c>
      <c r="AI313" s="513">
        <f t="shared" si="308"/>
        <v>0</v>
      </c>
      <c r="AJ313" s="513">
        <f t="shared" si="308"/>
        <v>0</v>
      </c>
      <c r="AK313" s="513">
        <f t="shared" si="308"/>
        <v>0</v>
      </c>
      <c r="AL313" s="513">
        <f t="shared" si="308"/>
        <v>0</v>
      </c>
      <c r="AM313" s="513">
        <f t="shared" si="308"/>
        <v>0</v>
      </c>
      <c r="AN313" s="513">
        <f t="shared" si="308"/>
        <v>0</v>
      </c>
      <c r="AO313" s="513">
        <f t="shared" si="308"/>
        <v>0</v>
      </c>
      <c r="AP313" s="513">
        <f t="shared" si="308"/>
        <v>0</v>
      </c>
      <c r="AQ313" s="513">
        <f t="shared" si="308"/>
        <v>0</v>
      </c>
      <c r="AR313" s="513">
        <f t="shared" si="308"/>
        <v>0</v>
      </c>
      <c r="AS313" s="131">
        <f t="shared" si="199"/>
        <v>0</v>
      </c>
    </row>
    <row r="314" spans="2:45" x14ac:dyDescent="0.2">
      <c r="B314" s="764" t="s">
        <v>669</v>
      </c>
      <c r="C314" s="512" t="s">
        <v>496</v>
      </c>
      <c r="D314" s="510" t="s">
        <v>485</v>
      </c>
      <c r="E314" s="514"/>
      <c r="F314" s="514"/>
      <c r="G314" s="514"/>
      <c r="H314" s="514"/>
      <c r="I314" s="514"/>
      <c r="J314" s="514"/>
      <c r="K314" s="514"/>
      <c r="L314" s="514"/>
      <c r="M314" s="514"/>
      <c r="N314" s="514"/>
      <c r="O314" s="514"/>
      <c r="P314" s="514"/>
      <c r="Q314" s="131">
        <f t="shared" si="294"/>
        <v>0</v>
      </c>
      <c r="R314" s="493"/>
      <c r="S314" s="764" t="s">
        <v>669</v>
      </c>
      <c r="T314" s="512" t="s">
        <v>496</v>
      </c>
      <c r="U314" s="514"/>
      <c r="V314" s="514"/>
      <c r="W314" s="514"/>
      <c r="X314" s="514"/>
      <c r="Y314" s="514"/>
      <c r="Z314" s="514"/>
      <c r="AA314" s="514"/>
      <c r="AB314" s="514"/>
      <c r="AC314" s="514"/>
      <c r="AD314" s="514"/>
      <c r="AE314" s="514"/>
      <c r="AF314" s="1030"/>
      <c r="AG314" s="1015">
        <f>+E314*U314</f>
        <v>0</v>
      </c>
      <c r="AH314" s="1015">
        <f t="shared" ref="AH314:AH315" si="309">+F314*V314</f>
        <v>0</v>
      </c>
      <c r="AI314" s="1015">
        <f t="shared" ref="AI314:AI315" si="310">+G314*W314</f>
        <v>0</v>
      </c>
      <c r="AJ314" s="1015">
        <f t="shared" ref="AJ314:AJ315" si="311">+H314*X314</f>
        <v>0</v>
      </c>
      <c r="AK314" s="1015">
        <f t="shared" ref="AK314:AK315" si="312">+I314*Y314</f>
        <v>0</v>
      </c>
      <c r="AL314" s="1015">
        <f t="shared" ref="AL314:AL315" si="313">+J314*Z314</f>
        <v>0</v>
      </c>
      <c r="AM314" s="1015">
        <f t="shared" ref="AM314:AM315" si="314">+K314*AA314</f>
        <v>0</v>
      </c>
      <c r="AN314" s="1015">
        <f t="shared" ref="AN314:AN315" si="315">+L314*AB314</f>
        <v>0</v>
      </c>
      <c r="AO314" s="1015">
        <f t="shared" ref="AO314:AO315" si="316">+M314*AC314</f>
        <v>0</v>
      </c>
      <c r="AP314" s="1015">
        <f t="shared" ref="AP314:AP315" si="317">+N314*AD314</f>
        <v>0</v>
      </c>
      <c r="AQ314" s="1015">
        <f t="shared" ref="AQ314:AQ315" si="318">+O314*AE314</f>
        <v>0</v>
      </c>
      <c r="AR314" s="1015">
        <f t="shared" ref="AR314:AR315" si="319">+P314*AF314</f>
        <v>0</v>
      </c>
      <c r="AS314" s="131">
        <f t="shared" ref="AS314:AS345" si="320">SUM(AG314:AR314)</f>
        <v>0</v>
      </c>
    </row>
    <row r="315" spans="2:45" x14ac:dyDescent="0.2">
      <c r="B315" s="767" t="s">
        <v>670</v>
      </c>
      <c r="C315" s="527" t="s">
        <v>491</v>
      </c>
      <c r="D315" s="528" t="s">
        <v>485</v>
      </c>
      <c r="E315" s="506"/>
      <c r="F315" s="506"/>
      <c r="G315" s="506"/>
      <c r="H315" s="506"/>
      <c r="I315" s="506"/>
      <c r="J315" s="506"/>
      <c r="K315" s="506"/>
      <c r="L315" s="506"/>
      <c r="M315" s="506"/>
      <c r="N315" s="506"/>
      <c r="O315" s="506"/>
      <c r="P315" s="506"/>
      <c r="Q315" s="529">
        <f t="shared" si="294"/>
        <v>0</v>
      </c>
      <c r="R315" s="493"/>
      <c r="S315" s="767" t="s">
        <v>670</v>
      </c>
      <c r="T315" s="527" t="s">
        <v>491</v>
      </c>
      <c r="U315" s="506"/>
      <c r="V315" s="506"/>
      <c r="W315" s="506"/>
      <c r="X315" s="506"/>
      <c r="Y315" s="506"/>
      <c r="Z315" s="506"/>
      <c r="AA315" s="506"/>
      <c r="AB315" s="506"/>
      <c r="AC315" s="506"/>
      <c r="AD315" s="506"/>
      <c r="AE315" s="506"/>
      <c r="AF315" s="1034"/>
      <c r="AG315" s="1019">
        <f>+E315*U315</f>
        <v>0</v>
      </c>
      <c r="AH315" s="1019">
        <f t="shared" si="309"/>
        <v>0</v>
      </c>
      <c r="AI315" s="1019">
        <f t="shared" si="310"/>
        <v>0</v>
      </c>
      <c r="AJ315" s="1019">
        <f t="shared" si="311"/>
        <v>0</v>
      </c>
      <c r="AK315" s="1019">
        <f t="shared" si="312"/>
        <v>0</v>
      </c>
      <c r="AL315" s="1019">
        <f t="shared" si="313"/>
        <v>0</v>
      </c>
      <c r="AM315" s="1019">
        <f t="shared" si="314"/>
        <v>0</v>
      </c>
      <c r="AN315" s="1019">
        <f t="shared" si="315"/>
        <v>0</v>
      </c>
      <c r="AO315" s="1019">
        <f t="shared" si="316"/>
        <v>0</v>
      </c>
      <c r="AP315" s="1019">
        <f t="shared" si="317"/>
        <v>0</v>
      </c>
      <c r="AQ315" s="1019">
        <f t="shared" si="318"/>
        <v>0</v>
      </c>
      <c r="AR315" s="1019">
        <f t="shared" si="319"/>
        <v>0</v>
      </c>
      <c r="AS315" s="529">
        <f t="shared" si="320"/>
        <v>0</v>
      </c>
    </row>
    <row r="316" spans="2:45" x14ac:dyDescent="0.2">
      <c r="B316" s="768" t="s">
        <v>271</v>
      </c>
      <c r="C316" s="769" t="s">
        <v>671</v>
      </c>
      <c r="D316" s="658" t="s">
        <v>131</v>
      </c>
      <c r="E316" s="770">
        <f>E293+E282</f>
        <v>0</v>
      </c>
      <c r="F316" s="770">
        <f t="shared" ref="F316:P316" si="321">F293+F282</f>
        <v>0</v>
      </c>
      <c r="G316" s="770">
        <f t="shared" si="321"/>
        <v>0</v>
      </c>
      <c r="H316" s="770">
        <f t="shared" si="321"/>
        <v>0</v>
      </c>
      <c r="I316" s="770">
        <f t="shared" si="321"/>
        <v>0</v>
      </c>
      <c r="J316" s="770">
        <f t="shared" si="321"/>
        <v>0</v>
      </c>
      <c r="K316" s="770">
        <f t="shared" si="321"/>
        <v>0</v>
      </c>
      <c r="L316" s="770">
        <f t="shared" si="321"/>
        <v>0</v>
      </c>
      <c r="M316" s="770">
        <f t="shared" si="321"/>
        <v>0</v>
      </c>
      <c r="N316" s="770">
        <f t="shared" si="321"/>
        <v>0</v>
      </c>
      <c r="O316" s="770">
        <f t="shared" si="321"/>
        <v>0</v>
      </c>
      <c r="P316" s="770">
        <f t="shared" si="321"/>
        <v>0</v>
      </c>
      <c r="Q316" s="530">
        <f t="shared" si="294"/>
        <v>0</v>
      </c>
      <c r="R316" s="493"/>
      <c r="S316" s="768" t="s">
        <v>271</v>
      </c>
      <c r="T316" s="769" t="s">
        <v>671</v>
      </c>
      <c r="U316" s="770">
        <f>U293+U282</f>
        <v>0</v>
      </c>
      <c r="V316" s="770"/>
      <c r="W316" s="770"/>
      <c r="X316" s="770"/>
      <c r="Y316" s="770"/>
      <c r="Z316" s="770"/>
      <c r="AA316" s="770"/>
      <c r="AB316" s="770"/>
      <c r="AC316" s="770"/>
      <c r="AD316" s="770"/>
      <c r="AE316" s="770"/>
      <c r="AF316" s="1035"/>
      <c r="AG316" s="1020">
        <f>AG293+AG282</f>
        <v>0</v>
      </c>
      <c r="AH316" s="770">
        <f t="shared" ref="AH316:AQ316" si="322">AH293+AH282</f>
        <v>0</v>
      </c>
      <c r="AI316" s="770">
        <f t="shared" si="322"/>
        <v>0</v>
      </c>
      <c r="AJ316" s="770">
        <f t="shared" si="322"/>
        <v>0</v>
      </c>
      <c r="AK316" s="770">
        <f t="shared" si="322"/>
        <v>0</v>
      </c>
      <c r="AL316" s="770">
        <f t="shared" si="322"/>
        <v>0</v>
      </c>
      <c r="AM316" s="770">
        <f t="shared" si="322"/>
        <v>0</v>
      </c>
      <c r="AN316" s="770">
        <f t="shared" si="322"/>
        <v>0</v>
      </c>
      <c r="AO316" s="770">
        <f t="shared" si="322"/>
        <v>0</v>
      </c>
      <c r="AP316" s="770">
        <f t="shared" si="322"/>
        <v>0</v>
      </c>
      <c r="AQ316" s="770">
        <f t="shared" si="322"/>
        <v>0</v>
      </c>
      <c r="AR316" s="770">
        <f>AR293+AR282</f>
        <v>0</v>
      </c>
      <c r="AS316" s="530">
        <f t="shared" si="320"/>
        <v>0</v>
      </c>
    </row>
    <row r="317" spans="2:45" x14ac:dyDescent="0.2">
      <c r="B317" s="48" t="s">
        <v>272</v>
      </c>
      <c r="C317" s="491" t="s">
        <v>498</v>
      </c>
      <c r="D317" s="771"/>
      <c r="E317" s="133">
        <f>E320+E321+E322+E325</f>
        <v>0</v>
      </c>
      <c r="F317" s="133">
        <f t="shared" ref="F317:P317" si="323">F320+F321+F322+F325</f>
        <v>0</v>
      </c>
      <c r="G317" s="133">
        <f t="shared" si="323"/>
        <v>0</v>
      </c>
      <c r="H317" s="133">
        <f t="shared" si="323"/>
        <v>0</v>
      </c>
      <c r="I317" s="133">
        <f t="shared" si="323"/>
        <v>0</v>
      </c>
      <c r="J317" s="133">
        <f t="shared" si="323"/>
        <v>0</v>
      </c>
      <c r="K317" s="133">
        <f t="shared" si="323"/>
        <v>0</v>
      </c>
      <c r="L317" s="133">
        <f t="shared" si="323"/>
        <v>0</v>
      </c>
      <c r="M317" s="133">
        <f t="shared" si="323"/>
        <v>0</v>
      </c>
      <c r="N317" s="133">
        <f t="shared" si="323"/>
        <v>0</v>
      </c>
      <c r="O317" s="133">
        <f t="shared" si="323"/>
        <v>0</v>
      </c>
      <c r="P317" s="133">
        <f t="shared" si="323"/>
        <v>0</v>
      </c>
      <c r="Q317" s="134">
        <f t="shared" si="294"/>
        <v>0</v>
      </c>
      <c r="R317" s="493"/>
      <c r="S317" s="48" t="s">
        <v>272</v>
      </c>
      <c r="T317" s="491" t="s">
        <v>498</v>
      </c>
      <c r="U317" s="133">
        <f>U320+U321+U322+U325</f>
        <v>0</v>
      </c>
      <c r="V317" s="133"/>
      <c r="W317" s="133"/>
      <c r="X317" s="133"/>
      <c r="Y317" s="133"/>
      <c r="Z317" s="133"/>
      <c r="AA317" s="133"/>
      <c r="AB317" s="133"/>
      <c r="AC317" s="133"/>
      <c r="AD317" s="133"/>
      <c r="AE317" s="133"/>
      <c r="AF317" s="1031"/>
      <c r="AG317" s="1016">
        <f>AG320+AG321+AG322+AG325</f>
        <v>0</v>
      </c>
      <c r="AH317" s="133">
        <f t="shared" ref="AH317:AR317" si="324">AH320+AH321+AH322+AH325</f>
        <v>0</v>
      </c>
      <c r="AI317" s="133">
        <f t="shared" si="324"/>
        <v>0</v>
      </c>
      <c r="AJ317" s="133">
        <f t="shared" si="324"/>
        <v>0</v>
      </c>
      <c r="AK317" s="133">
        <f t="shared" si="324"/>
        <v>0</v>
      </c>
      <c r="AL317" s="133">
        <f t="shared" si="324"/>
        <v>0</v>
      </c>
      <c r="AM317" s="133">
        <f t="shared" si="324"/>
        <v>0</v>
      </c>
      <c r="AN317" s="133">
        <f t="shared" si="324"/>
        <v>0</v>
      </c>
      <c r="AO317" s="133">
        <f t="shared" si="324"/>
        <v>0</v>
      </c>
      <c r="AP317" s="133">
        <f t="shared" si="324"/>
        <v>0</v>
      </c>
      <c r="AQ317" s="133">
        <f t="shared" si="324"/>
        <v>0</v>
      </c>
      <c r="AR317" s="133">
        <f t="shared" si="324"/>
        <v>0</v>
      </c>
      <c r="AS317" s="134">
        <f t="shared" si="320"/>
        <v>0</v>
      </c>
    </row>
    <row r="318" spans="2:45" x14ac:dyDescent="0.2">
      <c r="B318" s="72" t="s">
        <v>419</v>
      </c>
      <c r="C318" s="516" t="s">
        <v>488</v>
      </c>
      <c r="D318" s="517"/>
      <c r="E318" s="761"/>
      <c r="F318" s="761"/>
      <c r="G318" s="761"/>
      <c r="H318" s="761"/>
      <c r="I318" s="761"/>
      <c r="J318" s="761"/>
      <c r="K318" s="761"/>
      <c r="L318" s="761"/>
      <c r="M318" s="761"/>
      <c r="N318" s="761"/>
      <c r="O318" s="761"/>
      <c r="P318" s="761"/>
      <c r="Q318" s="518"/>
      <c r="R318" s="493"/>
      <c r="S318" s="72" t="s">
        <v>419</v>
      </c>
      <c r="T318" s="516" t="s">
        <v>488</v>
      </c>
      <c r="U318" s="761"/>
      <c r="V318" s="761"/>
      <c r="W318" s="761"/>
      <c r="X318" s="761"/>
      <c r="Y318" s="761"/>
      <c r="Z318" s="761"/>
      <c r="AA318" s="761"/>
      <c r="AB318" s="761"/>
      <c r="AC318" s="761"/>
      <c r="AD318" s="761"/>
      <c r="AE318" s="761"/>
      <c r="AF318" s="1025"/>
      <c r="AG318" s="1012"/>
      <c r="AH318" s="761"/>
      <c r="AI318" s="761"/>
      <c r="AJ318" s="761"/>
      <c r="AK318" s="761"/>
      <c r="AL318" s="761"/>
      <c r="AM318" s="761"/>
      <c r="AN318" s="761"/>
      <c r="AO318" s="761"/>
      <c r="AP318" s="761"/>
      <c r="AQ318" s="761"/>
      <c r="AR318" s="761"/>
      <c r="AS318" s="518">
        <f t="shared" si="320"/>
        <v>0</v>
      </c>
    </row>
    <row r="319" spans="2:45" x14ac:dyDescent="0.2">
      <c r="B319" s="762" t="s">
        <v>672</v>
      </c>
      <c r="C319" s="763" t="s">
        <v>647</v>
      </c>
      <c r="D319" s="606" t="s">
        <v>479</v>
      </c>
      <c r="E319" s="135"/>
      <c r="F319" s="135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608"/>
      <c r="R319" s="493"/>
      <c r="S319" s="762" t="s">
        <v>672</v>
      </c>
      <c r="T319" s="763" t="s">
        <v>647</v>
      </c>
      <c r="U319" s="135"/>
      <c r="V319" s="135"/>
      <c r="W319" s="135"/>
      <c r="X319" s="135"/>
      <c r="Y319" s="135"/>
      <c r="Z319" s="135"/>
      <c r="AA319" s="135"/>
      <c r="AB319" s="135"/>
      <c r="AC319" s="135"/>
      <c r="AD319" s="135"/>
      <c r="AE319" s="135"/>
      <c r="AF319" s="1026"/>
      <c r="AG319" s="1013"/>
      <c r="AH319" s="135"/>
      <c r="AI319" s="135"/>
      <c r="AJ319" s="135"/>
      <c r="AK319" s="135"/>
      <c r="AL319" s="135"/>
      <c r="AM319" s="135"/>
      <c r="AN319" s="135"/>
      <c r="AO319" s="135"/>
      <c r="AP319" s="135"/>
      <c r="AQ319" s="135"/>
      <c r="AR319" s="135"/>
      <c r="AS319" s="608">
        <f t="shared" si="320"/>
        <v>0</v>
      </c>
    </row>
    <row r="320" spans="2:45" x14ac:dyDescent="0.2">
      <c r="B320" s="51" t="s">
        <v>673</v>
      </c>
      <c r="C320" s="495" t="s">
        <v>648</v>
      </c>
      <c r="D320" s="496" t="s">
        <v>479</v>
      </c>
      <c r="E320" s="500"/>
      <c r="F320" s="500"/>
      <c r="G320" s="500"/>
      <c r="H320" s="500"/>
      <c r="I320" s="500"/>
      <c r="J320" s="500"/>
      <c r="K320" s="500"/>
      <c r="L320" s="500"/>
      <c r="M320" s="500"/>
      <c r="N320" s="500"/>
      <c r="O320" s="500"/>
      <c r="P320" s="500"/>
      <c r="Q320" s="498">
        <f>SUM(E320:P320)</f>
        <v>0</v>
      </c>
      <c r="R320" s="493"/>
      <c r="S320" s="51" t="s">
        <v>673</v>
      </c>
      <c r="T320" s="495" t="s">
        <v>648</v>
      </c>
      <c r="U320" s="500"/>
      <c r="V320" s="500"/>
      <c r="W320" s="500"/>
      <c r="X320" s="500"/>
      <c r="Y320" s="500"/>
      <c r="Z320" s="500"/>
      <c r="AA320" s="500"/>
      <c r="AB320" s="500"/>
      <c r="AC320" s="500"/>
      <c r="AD320" s="500"/>
      <c r="AE320" s="500"/>
      <c r="AF320" s="1027"/>
      <c r="AG320" s="1014">
        <f>+E320*U320</f>
        <v>0</v>
      </c>
      <c r="AH320" s="1014">
        <f t="shared" ref="AH320:AH321" si="325">+F320*V320</f>
        <v>0</v>
      </c>
      <c r="AI320" s="1014">
        <f t="shared" ref="AI320:AI321" si="326">+G320*W320</f>
        <v>0</v>
      </c>
      <c r="AJ320" s="1014">
        <f t="shared" ref="AJ320:AJ321" si="327">+H320*X320</f>
        <v>0</v>
      </c>
      <c r="AK320" s="1014">
        <f t="shared" ref="AK320:AK321" si="328">+I320*Y320</f>
        <v>0</v>
      </c>
      <c r="AL320" s="1014">
        <f t="shared" ref="AL320:AL321" si="329">+J320*Z320</f>
        <v>0</v>
      </c>
      <c r="AM320" s="1014">
        <f t="shared" ref="AM320:AM321" si="330">+K320*AA320</f>
        <v>0</v>
      </c>
      <c r="AN320" s="1014">
        <f t="shared" ref="AN320:AN321" si="331">+L320*AB320</f>
        <v>0</v>
      </c>
      <c r="AO320" s="1014">
        <f t="shared" ref="AO320:AO321" si="332">+M320*AC320</f>
        <v>0</v>
      </c>
      <c r="AP320" s="1014">
        <f t="shared" ref="AP320:AP321" si="333">+N320*AD320</f>
        <v>0</v>
      </c>
      <c r="AQ320" s="1014">
        <f t="shared" ref="AQ320:AQ321" si="334">+O320*AE320</f>
        <v>0</v>
      </c>
      <c r="AR320" s="1014">
        <f t="shared" ref="AR320:AR321" si="335">+P320*AF320</f>
        <v>0</v>
      </c>
      <c r="AS320" s="498">
        <f t="shared" si="320"/>
        <v>0</v>
      </c>
    </row>
    <row r="321" spans="2:45" x14ac:dyDescent="0.2">
      <c r="B321" s="51" t="s">
        <v>674</v>
      </c>
      <c r="C321" s="495" t="s">
        <v>480</v>
      </c>
      <c r="D321" s="496" t="s">
        <v>479</v>
      </c>
      <c r="E321" s="500"/>
      <c r="F321" s="500"/>
      <c r="G321" s="500"/>
      <c r="H321" s="500"/>
      <c r="I321" s="500"/>
      <c r="J321" s="500"/>
      <c r="K321" s="500"/>
      <c r="L321" s="500"/>
      <c r="M321" s="500"/>
      <c r="N321" s="500"/>
      <c r="O321" s="500"/>
      <c r="P321" s="500"/>
      <c r="Q321" s="498">
        <f>SUM(E321:P321)</f>
        <v>0</v>
      </c>
      <c r="R321" s="493"/>
      <c r="S321" s="51" t="s">
        <v>674</v>
      </c>
      <c r="T321" s="495" t="s">
        <v>480</v>
      </c>
      <c r="U321" s="500"/>
      <c r="V321" s="500"/>
      <c r="W321" s="500"/>
      <c r="X321" s="500"/>
      <c r="Y321" s="500"/>
      <c r="Z321" s="500"/>
      <c r="AA321" s="500"/>
      <c r="AB321" s="500"/>
      <c r="AC321" s="500"/>
      <c r="AD321" s="500"/>
      <c r="AE321" s="500"/>
      <c r="AF321" s="1027"/>
      <c r="AG321" s="1014">
        <f>+E321*U321</f>
        <v>0</v>
      </c>
      <c r="AH321" s="1014">
        <f t="shared" si="325"/>
        <v>0</v>
      </c>
      <c r="AI321" s="1014">
        <f t="shared" si="326"/>
        <v>0</v>
      </c>
      <c r="AJ321" s="1014">
        <f t="shared" si="327"/>
        <v>0</v>
      </c>
      <c r="AK321" s="1014">
        <f t="shared" si="328"/>
        <v>0</v>
      </c>
      <c r="AL321" s="1014">
        <f t="shared" si="329"/>
        <v>0</v>
      </c>
      <c r="AM321" s="1014">
        <f t="shared" si="330"/>
        <v>0</v>
      </c>
      <c r="AN321" s="1014">
        <f t="shared" si="331"/>
        <v>0</v>
      </c>
      <c r="AO321" s="1014">
        <f t="shared" si="332"/>
        <v>0</v>
      </c>
      <c r="AP321" s="1014">
        <f t="shared" si="333"/>
        <v>0</v>
      </c>
      <c r="AQ321" s="1014">
        <f t="shared" si="334"/>
        <v>0</v>
      </c>
      <c r="AR321" s="1014">
        <f t="shared" si="335"/>
        <v>0</v>
      </c>
      <c r="AS321" s="498">
        <f t="shared" si="320"/>
        <v>0</v>
      </c>
    </row>
    <row r="322" spans="2:45" x14ac:dyDescent="0.2">
      <c r="B322" s="51" t="s">
        <v>37</v>
      </c>
      <c r="C322" s="509" t="s">
        <v>481</v>
      </c>
      <c r="D322" s="510" t="s">
        <v>131</v>
      </c>
      <c r="E322" s="513">
        <f t="shared" ref="E322:P322" si="336">E323+E324</f>
        <v>0</v>
      </c>
      <c r="F322" s="513">
        <f t="shared" si="336"/>
        <v>0</v>
      </c>
      <c r="G322" s="513">
        <f t="shared" si="336"/>
        <v>0</v>
      </c>
      <c r="H322" s="513">
        <f t="shared" si="336"/>
        <v>0</v>
      </c>
      <c r="I322" s="513">
        <f t="shared" si="336"/>
        <v>0</v>
      </c>
      <c r="J322" s="513">
        <f t="shared" si="336"/>
        <v>0</v>
      </c>
      <c r="K322" s="513">
        <f t="shared" si="336"/>
        <v>0</v>
      </c>
      <c r="L322" s="513">
        <f t="shared" si="336"/>
        <v>0</v>
      </c>
      <c r="M322" s="513">
        <f t="shared" si="336"/>
        <v>0</v>
      </c>
      <c r="N322" s="513">
        <f t="shared" si="336"/>
        <v>0</v>
      </c>
      <c r="O322" s="513">
        <f t="shared" si="336"/>
        <v>0</v>
      </c>
      <c r="P322" s="513">
        <f t="shared" si="336"/>
        <v>0</v>
      </c>
      <c r="Q322" s="131">
        <f t="shared" ref="Q322:Q327" si="337">SUM(E322:P322)</f>
        <v>0</v>
      </c>
      <c r="R322" s="493"/>
      <c r="S322" s="51" t="s">
        <v>37</v>
      </c>
      <c r="T322" s="509" t="s">
        <v>481</v>
      </c>
      <c r="U322" s="513">
        <f>U323+U324</f>
        <v>0</v>
      </c>
      <c r="V322" s="513"/>
      <c r="W322" s="513"/>
      <c r="X322" s="513"/>
      <c r="Y322" s="513"/>
      <c r="Z322" s="513"/>
      <c r="AA322" s="513"/>
      <c r="AB322" s="513"/>
      <c r="AC322" s="513"/>
      <c r="AD322" s="513"/>
      <c r="AE322" s="513"/>
      <c r="AF322" s="1028"/>
      <c r="AG322" s="1014">
        <f>AG323+AG324</f>
        <v>0</v>
      </c>
      <c r="AH322" s="513">
        <f t="shared" ref="AH322:AR322" si="338">AH323+AH324</f>
        <v>0</v>
      </c>
      <c r="AI322" s="513">
        <f t="shared" si="338"/>
        <v>0</v>
      </c>
      <c r="AJ322" s="513">
        <f t="shared" si="338"/>
        <v>0</v>
      </c>
      <c r="AK322" s="513">
        <f t="shared" si="338"/>
        <v>0</v>
      </c>
      <c r="AL322" s="513">
        <f t="shared" si="338"/>
        <v>0</v>
      </c>
      <c r="AM322" s="513">
        <f t="shared" si="338"/>
        <v>0</v>
      </c>
      <c r="AN322" s="513">
        <f t="shared" si="338"/>
        <v>0</v>
      </c>
      <c r="AO322" s="513">
        <f t="shared" si="338"/>
        <v>0</v>
      </c>
      <c r="AP322" s="513">
        <f t="shared" si="338"/>
        <v>0</v>
      </c>
      <c r="AQ322" s="513">
        <f t="shared" si="338"/>
        <v>0</v>
      </c>
      <c r="AR322" s="513">
        <f t="shared" si="338"/>
        <v>0</v>
      </c>
      <c r="AS322" s="131">
        <f t="shared" si="320"/>
        <v>0</v>
      </c>
    </row>
    <row r="323" spans="2:45" x14ac:dyDescent="0.2">
      <c r="B323" s="51" t="s">
        <v>38</v>
      </c>
      <c r="C323" s="511" t="s">
        <v>482</v>
      </c>
      <c r="D323" s="510" t="s">
        <v>131</v>
      </c>
      <c r="E323" s="500"/>
      <c r="F323" s="500"/>
      <c r="G323" s="500"/>
      <c r="H323" s="500"/>
      <c r="I323" s="500"/>
      <c r="J323" s="500"/>
      <c r="K323" s="500"/>
      <c r="L323" s="500"/>
      <c r="M323" s="500"/>
      <c r="N323" s="500"/>
      <c r="O323" s="500"/>
      <c r="P323" s="500"/>
      <c r="Q323" s="131">
        <f t="shared" si="337"/>
        <v>0</v>
      </c>
      <c r="R323" s="493"/>
      <c r="S323" s="51" t="s">
        <v>38</v>
      </c>
      <c r="T323" s="511" t="s">
        <v>482</v>
      </c>
      <c r="U323" s="500"/>
      <c r="V323" s="500"/>
      <c r="W323" s="500"/>
      <c r="X323" s="500"/>
      <c r="Y323" s="500"/>
      <c r="Z323" s="500"/>
      <c r="AA323" s="500"/>
      <c r="AB323" s="500"/>
      <c r="AC323" s="500"/>
      <c r="AD323" s="500"/>
      <c r="AE323" s="500"/>
      <c r="AF323" s="1027"/>
      <c r="AG323" s="1014">
        <f>+E323*U323</f>
        <v>0</v>
      </c>
      <c r="AH323" s="1014">
        <f t="shared" ref="AH323:AH324" si="339">+F323*V323</f>
        <v>0</v>
      </c>
      <c r="AI323" s="1014">
        <f t="shared" ref="AI323:AI324" si="340">+G323*W323</f>
        <v>0</v>
      </c>
      <c r="AJ323" s="1014">
        <f t="shared" ref="AJ323:AJ324" si="341">+H323*X323</f>
        <v>0</v>
      </c>
      <c r="AK323" s="1014">
        <f t="shared" ref="AK323:AK324" si="342">+I323*Y323</f>
        <v>0</v>
      </c>
      <c r="AL323" s="1014">
        <f t="shared" ref="AL323:AL324" si="343">+J323*Z323</f>
        <v>0</v>
      </c>
      <c r="AM323" s="1014">
        <f t="shared" ref="AM323:AM324" si="344">+K323*AA323</f>
        <v>0</v>
      </c>
      <c r="AN323" s="1014">
        <f t="shared" ref="AN323:AN324" si="345">+L323*AB323</f>
        <v>0</v>
      </c>
      <c r="AO323" s="1014">
        <f t="shared" ref="AO323:AO324" si="346">+M323*AC323</f>
        <v>0</v>
      </c>
      <c r="AP323" s="1014">
        <f t="shared" ref="AP323:AP324" si="347">+N323*AD323</f>
        <v>0</v>
      </c>
      <c r="AQ323" s="1014">
        <f t="shared" ref="AQ323:AQ324" si="348">+O323*AE323</f>
        <v>0</v>
      </c>
      <c r="AR323" s="1014">
        <f t="shared" ref="AR323:AR324" si="349">+P323*AF323</f>
        <v>0</v>
      </c>
      <c r="AS323" s="131">
        <f t="shared" si="320"/>
        <v>0</v>
      </c>
    </row>
    <row r="324" spans="2:45" x14ac:dyDescent="0.2">
      <c r="B324" s="51" t="s">
        <v>39</v>
      </c>
      <c r="C324" s="511" t="s">
        <v>483</v>
      </c>
      <c r="D324" s="510" t="s">
        <v>131</v>
      </c>
      <c r="E324" s="500"/>
      <c r="F324" s="500"/>
      <c r="G324" s="500"/>
      <c r="H324" s="500"/>
      <c r="I324" s="500"/>
      <c r="J324" s="500"/>
      <c r="K324" s="500"/>
      <c r="L324" s="500"/>
      <c r="M324" s="500"/>
      <c r="N324" s="500"/>
      <c r="O324" s="500"/>
      <c r="P324" s="500"/>
      <c r="Q324" s="131">
        <f t="shared" si="337"/>
        <v>0</v>
      </c>
      <c r="R324" s="493"/>
      <c r="S324" s="51" t="s">
        <v>39</v>
      </c>
      <c r="T324" s="511" t="s">
        <v>483</v>
      </c>
      <c r="U324" s="500"/>
      <c r="V324" s="500"/>
      <c r="W324" s="500"/>
      <c r="X324" s="500"/>
      <c r="Y324" s="500"/>
      <c r="Z324" s="500"/>
      <c r="AA324" s="500"/>
      <c r="AB324" s="500"/>
      <c r="AC324" s="500"/>
      <c r="AD324" s="500"/>
      <c r="AE324" s="500"/>
      <c r="AF324" s="1027"/>
      <c r="AG324" s="1014">
        <f>+E324*U324</f>
        <v>0</v>
      </c>
      <c r="AH324" s="1014">
        <f t="shared" si="339"/>
        <v>0</v>
      </c>
      <c r="AI324" s="1014">
        <f t="shared" si="340"/>
        <v>0</v>
      </c>
      <c r="AJ324" s="1014">
        <f t="shared" si="341"/>
        <v>0</v>
      </c>
      <c r="AK324" s="1014">
        <f t="shared" si="342"/>
        <v>0</v>
      </c>
      <c r="AL324" s="1014">
        <f t="shared" si="343"/>
        <v>0</v>
      </c>
      <c r="AM324" s="1014">
        <f t="shared" si="344"/>
        <v>0</v>
      </c>
      <c r="AN324" s="1014">
        <f t="shared" si="345"/>
        <v>0</v>
      </c>
      <c r="AO324" s="1014">
        <f t="shared" si="346"/>
        <v>0</v>
      </c>
      <c r="AP324" s="1014">
        <f t="shared" si="347"/>
        <v>0</v>
      </c>
      <c r="AQ324" s="1014">
        <f t="shared" si="348"/>
        <v>0</v>
      </c>
      <c r="AR324" s="1014">
        <f t="shared" si="349"/>
        <v>0</v>
      </c>
      <c r="AS324" s="131">
        <f t="shared" si="320"/>
        <v>0</v>
      </c>
    </row>
    <row r="325" spans="2:45" x14ac:dyDescent="0.2">
      <c r="B325" s="51" t="s">
        <v>42</v>
      </c>
      <c r="C325" s="512" t="s">
        <v>484</v>
      </c>
      <c r="D325" s="510" t="s">
        <v>485</v>
      </c>
      <c r="E325" s="513">
        <f t="shared" ref="E325:P325" si="350">E326+E327</f>
        <v>0</v>
      </c>
      <c r="F325" s="513">
        <f t="shared" si="350"/>
        <v>0</v>
      </c>
      <c r="G325" s="513">
        <f t="shared" si="350"/>
        <v>0</v>
      </c>
      <c r="H325" s="513">
        <f t="shared" si="350"/>
        <v>0</v>
      </c>
      <c r="I325" s="513">
        <f t="shared" si="350"/>
        <v>0</v>
      </c>
      <c r="J325" s="513">
        <f t="shared" si="350"/>
        <v>0</v>
      </c>
      <c r="K325" s="513">
        <f t="shared" si="350"/>
        <v>0</v>
      </c>
      <c r="L325" s="513">
        <f t="shared" si="350"/>
        <v>0</v>
      </c>
      <c r="M325" s="513">
        <f t="shared" si="350"/>
        <v>0</v>
      </c>
      <c r="N325" s="513">
        <f t="shared" si="350"/>
        <v>0</v>
      </c>
      <c r="O325" s="513">
        <f t="shared" si="350"/>
        <v>0</v>
      </c>
      <c r="P325" s="513">
        <f t="shared" si="350"/>
        <v>0</v>
      </c>
      <c r="Q325" s="131">
        <f t="shared" si="337"/>
        <v>0</v>
      </c>
      <c r="R325" s="493"/>
      <c r="S325" s="51" t="s">
        <v>42</v>
      </c>
      <c r="T325" s="512" t="s">
        <v>484</v>
      </c>
      <c r="U325" s="513">
        <f>U326+U327</f>
        <v>0</v>
      </c>
      <c r="V325" s="513"/>
      <c r="W325" s="513"/>
      <c r="X325" s="513"/>
      <c r="Y325" s="513"/>
      <c r="Z325" s="513"/>
      <c r="AA325" s="513"/>
      <c r="AB325" s="513"/>
      <c r="AC325" s="513"/>
      <c r="AD325" s="513"/>
      <c r="AE325" s="513"/>
      <c r="AF325" s="1028"/>
      <c r="AG325" s="1014">
        <f>AG326+AG327</f>
        <v>0</v>
      </c>
      <c r="AH325" s="513">
        <f t="shared" ref="AH325:AR325" si="351">AH326+AH327</f>
        <v>0</v>
      </c>
      <c r="AI325" s="513">
        <f t="shared" si="351"/>
        <v>0</v>
      </c>
      <c r="AJ325" s="513">
        <f t="shared" si="351"/>
        <v>0</v>
      </c>
      <c r="AK325" s="513">
        <f t="shared" si="351"/>
        <v>0</v>
      </c>
      <c r="AL325" s="513">
        <f t="shared" si="351"/>
        <v>0</v>
      </c>
      <c r="AM325" s="513">
        <f t="shared" si="351"/>
        <v>0</v>
      </c>
      <c r="AN325" s="513">
        <f t="shared" si="351"/>
        <v>0</v>
      </c>
      <c r="AO325" s="513">
        <f t="shared" si="351"/>
        <v>0</v>
      </c>
      <c r="AP325" s="513">
        <f t="shared" si="351"/>
        <v>0</v>
      </c>
      <c r="AQ325" s="513">
        <f t="shared" si="351"/>
        <v>0</v>
      </c>
      <c r="AR325" s="513">
        <f t="shared" si="351"/>
        <v>0</v>
      </c>
      <c r="AS325" s="131">
        <f t="shared" si="320"/>
        <v>0</v>
      </c>
    </row>
    <row r="326" spans="2:45" x14ac:dyDescent="0.2">
      <c r="B326" s="764" t="s">
        <v>675</v>
      </c>
      <c r="C326" s="512" t="s">
        <v>496</v>
      </c>
      <c r="D326" s="510" t="s">
        <v>485</v>
      </c>
      <c r="E326" s="514"/>
      <c r="F326" s="514"/>
      <c r="G326" s="514"/>
      <c r="H326" s="514"/>
      <c r="I326" s="514"/>
      <c r="J326" s="514"/>
      <c r="K326" s="514"/>
      <c r="L326" s="514"/>
      <c r="M326" s="514"/>
      <c r="N326" s="514"/>
      <c r="O326" s="514"/>
      <c r="P326" s="514"/>
      <c r="Q326" s="131">
        <f t="shared" si="337"/>
        <v>0</v>
      </c>
      <c r="R326" s="493"/>
      <c r="S326" s="764" t="s">
        <v>675</v>
      </c>
      <c r="T326" s="512" t="s">
        <v>496</v>
      </c>
      <c r="U326" s="514"/>
      <c r="V326" s="514"/>
      <c r="W326" s="514"/>
      <c r="X326" s="514"/>
      <c r="Y326" s="514"/>
      <c r="Z326" s="514"/>
      <c r="AA326" s="514"/>
      <c r="AB326" s="514"/>
      <c r="AC326" s="514"/>
      <c r="AD326" s="514"/>
      <c r="AE326" s="514"/>
      <c r="AF326" s="1030"/>
      <c r="AG326" s="1015">
        <f>+E326*U326</f>
        <v>0</v>
      </c>
      <c r="AH326" s="1015">
        <f t="shared" ref="AH326:AH327" si="352">+F326*V326</f>
        <v>0</v>
      </c>
      <c r="AI326" s="1015">
        <f t="shared" ref="AI326:AI327" si="353">+G326*W326</f>
        <v>0</v>
      </c>
      <c r="AJ326" s="1015">
        <f t="shared" ref="AJ326:AJ327" si="354">+H326*X326</f>
        <v>0</v>
      </c>
      <c r="AK326" s="1015">
        <f t="shared" ref="AK326:AK327" si="355">+I326*Y326</f>
        <v>0</v>
      </c>
      <c r="AL326" s="1015">
        <f t="shared" ref="AL326:AL327" si="356">+J326*Z326</f>
        <v>0</v>
      </c>
      <c r="AM326" s="1015">
        <f t="shared" ref="AM326:AM327" si="357">+K326*AA326</f>
        <v>0</v>
      </c>
      <c r="AN326" s="1015">
        <f t="shared" ref="AN326:AN327" si="358">+L326*AB326</f>
        <v>0</v>
      </c>
      <c r="AO326" s="1015">
        <f t="shared" ref="AO326:AO327" si="359">+M326*AC326</f>
        <v>0</v>
      </c>
      <c r="AP326" s="1015">
        <f t="shared" ref="AP326:AP327" si="360">+N326*AD326</f>
        <v>0</v>
      </c>
      <c r="AQ326" s="1015">
        <f t="shared" ref="AQ326:AQ327" si="361">+O326*AE326</f>
        <v>0</v>
      </c>
      <c r="AR326" s="1015">
        <f t="shared" ref="AR326:AR327" si="362">+P326*AF326</f>
        <v>0</v>
      </c>
      <c r="AS326" s="131">
        <f t="shared" si="320"/>
        <v>0</v>
      </c>
    </row>
    <row r="327" spans="2:45" x14ac:dyDescent="0.2">
      <c r="B327" s="767" t="s">
        <v>676</v>
      </c>
      <c r="C327" s="527" t="s">
        <v>491</v>
      </c>
      <c r="D327" s="528" t="s">
        <v>485</v>
      </c>
      <c r="E327" s="506"/>
      <c r="F327" s="506"/>
      <c r="G327" s="506"/>
      <c r="H327" s="506"/>
      <c r="I327" s="506"/>
      <c r="J327" s="506"/>
      <c r="K327" s="506"/>
      <c r="L327" s="506"/>
      <c r="M327" s="506"/>
      <c r="N327" s="506"/>
      <c r="O327" s="506"/>
      <c r="P327" s="506"/>
      <c r="Q327" s="529">
        <f t="shared" si="337"/>
        <v>0</v>
      </c>
      <c r="R327" s="493"/>
      <c r="S327" s="767" t="s">
        <v>676</v>
      </c>
      <c r="T327" s="527" t="s">
        <v>491</v>
      </c>
      <c r="U327" s="506"/>
      <c r="V327" s="506"/>
      <c r="W327" s="506"/>
      <c r="X327" s="506"/>
      <c r="Y327" s="506"/>
      <c r="Z327" s="506"/>
      <c r="AA327" s="506"/>
      <c r="AB327" s="506"/>
      <c r="AC327" s="506"/>
      <c r="AD327" s="506"/>
      <c r="AE327" s="506"/>
      <c r="AF327" s="1034"/>
      <c r="AG327" s="1019">
        <f>+E327*U327</f>
        <v>0</v>
      </c>
      <c r="AH327" s="1019">
        <f t="shared" si="352"/>
        <v>0</v>
      </c>
      <c r="AI327" s="1019">
        <f t="shared" si="353"/>
        <v>0</v>
      </c>
      <c r="AJ327" s="1019">
        <f t="shared" si="354"/>
        <v>0</v>
      </c>
      <c r="AK327" s="1019">
        <f t="shared" si="355"/>
        <v>0</v>
      </c>
      <c r="AL327" s="1019">
        <f t="shared" si="356"/>
        <v>0</v>
      </c>
      <c r="AM327" s="1019">
        <f t="shared" si="357"/>
        <v>0</v>
      </c>
      <c r="AN327" s="1019">
        <f t="shared" si="358"/>
        <v>0</v>
      </c>
      <c r="AO327" s="1019">
        <f t="shared" si="359"/>
        <v>0</v>
      </c>
      <c r="AP327" s="1019">
        <f t="shared" si="360"/>
        <v>0</v>
      </c>
      <c r="AQ327" s="1019">
        <f t="shared" si="361"/>
        <v>0</v>
      </c>
      <c r="AR327" s="1019">
        <f t="shared" si="362"/>
        <v>0</v>
      </c>
      <c r="AS327" s="529">
        <f t="shared" si="320"/>
        <v>0</v>
      </c>
    </row>
    <row r="328" spans="2:45" x14ac:dyDescent="0.2">
      <c r="B328" s="768"/>
      <c r="C328" s="527" t="s">
        <v>677</v>
      </c>
      <c r="D328" s="528"/>
      <c r="E328" s="531"/>
      <c r="F328" s="531"/>
      <c r="G328" s="531"/>
      <c r="H328" s="531"/>
      <c r="I328" s="531"/>
      <c r="J328" s="531"/>
      <c r="K328" s="531"/>
      <c r="L328" s="531"/>
      <c r="M328" s="531"/>
      <c r="N328" s="531"/>
      <c r="O328" s="531"/>
      <c r="P328" s="531"/>
      <c r="Q328" s="529"/>
      <c r="R328" s="493"/>
      <c r="S328" s="768"/>
      <c r="T328" s="527" t="s">
        <v>677</v>
      </c>
      <c r="U328" s="531"/>
      <c r="V328" s="531"/>
      <c r="W328" s="531"/>
      <c r="X328" s="531"/>
      <c r="Y328" s="531"/>
      <c r="Z328" s="531"/>
      <c r="AA328" s="531"/>
      <c r="AB328" s="531"/>
      <c r="AC328" s="531"/>
      <c r="AD328" s="531"/>
      <c r="AE328" s="531"/>
      <c r="AF328" s="1036"/>
      <c r="AG328" s="1019"/>
      <c r="AH328" s="531"/>
      <c r="AI328" s="531"/>
      <c r="AJ328" s="531"/>
      <c r="AK328" s="531"/>
      <c r="AL328" s="531"/>
      <c r="AM328" s="531"/>
      <c r="AN328" s="531"/>
      <c r="AO328" s="531"/>
      <c r="AP328" s="531"/>
      <c r="AQ328" s="531"/>
      <c r="AR328" s="531"/>
      <c r="AS328" s="529">
        <f t="shared" si="320"/>
        <v>0</v>
      </c>
    </row>
    <row r="329" spans="2:45" x14ac:dyDescent="0.2">
      <c r="B329" s="48" t="s">
        <v>273</v>
      </c>
      <c r="C329" s="491" t="s">
        <v>501</v>
      </c>
      <c r="D329" s="515" t="s">
        <v>131</v>
      </c>
      <c r="E329" s="133">
        <f>E330+E347</f>
        <v>0</v>
      </c>
      <c r="F329" s="133">
        <f t="shared" ref="F329:P329" si="363">F330+F347</f>
        <v>0</v>
      </c>
      <c r="G329" s="133">
        <f t="shared" si="363"/>
        <v>0</v>
      </c>
      <c r="H329" s="133">
        <f t="shared" si="363"/>
        <v>0</v>
      </c>
      <c r="I329" s="133">
        <f t="shared" si="363"/>
        <v>0</v>
      </c>
      <c r="J329" s="133">
        <f t="shared" si="363"/>
        <v>0</v>
      </c>
      <c r="K329" s="133">
        <f t="shared" si="363"/>
        <v>0</v>
      </c>
      <c r="L329" s="133">
        <f t="shared" si="363"/>
        <v>0</v>
      </c>
      <c r="M329" s="133">
        <f t="shared" si="363"/>
        <v>0</v>
      </c>
      <c r="N329" s="133">
        <f t="shared" si="363"/>
        <v>0</v>
      </c>
      <c r="O329" s="133">
        <f t="shared" si="363"/>
        <v>0</v>
      </c>
      <c r="P329" s="133">
        <f t="shared" si="363"/>
        <v>0</v>
      </c>
      <c r="Q329" s="134">
        <f>SUM(E329:P329)</f>
        <v>0</v>
      </c>
      <c r="R329" s="493"/>
      <c r="S329" s="48" t="s">
        <v>273</v>
      </c>
      <c r="T329" s="491" t="s">
        <v>501</v>
      </c>
      <c r="U329" s="133">
        <f>U330+U347</f>
        <v>0</v>
      </c>
      <c r="V329" s="133"/>
      <c r="W329" s="133"/>
      <c r="X329" s="133"/>
      <c r="Y329" s="133"/>
      <c r="Z329" s="133"/>
      <c r="AA329" s="133"/>
      <c r="AB329" s="133"/>
      <c r="AC329" s="133"/>
      <c r="AD329" s="133"/>
      <c r="AE329" s="133"/>
      <c r="AF329" s="1031"/>
      <c r="AG329" s="1016">
        <f>AG330+AG347</f>
        <v>0</v>
      </c>
      <c r="AH329" s="133">
        <f t="shared" ref="AH329:AR329" si="364">AH330+AH347</f>
        <v>0</v>
      </c>
      <c r="AI329" s="133">
        <f t="shared" si="364"/>
        <v>0</v>
      </c>
      <c r="AJ329" s="133">
        <f t="shared" si="364"/>
        <v>0</v>
      </c>
      <c r="AK329" s="133">
        <f t="shared" si="364"/>
        <v>0</v>
      </c>
      <c r="AL329" s="133">
        <f t="shared" si="364"/>
        <v>0</v>
      </c>
      <c r="AM329" s="133">
        <f t="shared" si="364"/>
        <v>0</v>
      </c>
      <c r="AN329" s="133">
        <f t="shared" si="364"/>
        <v>0</v>
      </c>
      <c r="AO329" s="133">
        <f t="shared" si="364"/>
        <v>0</v>
      </c>
      <c r="AP329" s="133">
        <f t="shared" si="364"/>
        <v>0</v>
      </c>
      <c r="AQ329" s="133">
        <f t="shared" si="364"/>
        <v>0</v>
      </c>
      <c r="AR329" s="133">
        <f t="shared" si="364"/>
        <v>0</v>
      </c>
      <c r="AS329" s="134">
        <f t="shared" si="320"/>
        <v>0</v>
      </c>
    </row>
    <row r="330" spans="2:45" x14ac:dyDescent="0.2">
      <c r="B330" s="762" t="s">
        <v>459</v>
      </c>
      <c r="C330" s="507" t="s">
        <v>678</v>
      </c>
      <c r="D330" s="508" t="s">
        <v>131</v>
      </c>
      <c r="E330" s="135">
        <f>E331+E337</f>
        <v>0</v>
      </c>
      <c r="F330" s="135">
        <f t="shared" ref="F330:P330" si="365">F331+F337</f>
        <v>0</v>
      </c>
      <c r="G330" s="135">
        <f t="shared" si="365"/>
        <v>0</v>
      </c>
      <c r="H330" s="135">
        <f t="shared" si="365"/>
        <v>0</v>
      </c>
      <c r="I330" s="135">
        <f t="shared" si="365"/>
        <v>0</v>
      </c>
      <c r="J330" s="135">
        <f t="shared" si="365"/>
        <v>0</v>
      </c>
      <c r="K330" s="135">
        <f t="shared" si="365"/>
        <v>0</v>
      </c>
      <c r="L330" s="135">
        <f t="shared" si="365"/>
        <v>0</v>
      </c>
      <c r="M330" s="135">
        <f t="shared" si="365"/>
        <v>0</v>
      </c>
      <c r="N330" s="135">
        <f t="shared" si="365"/>
        <v>0</v>
      </c>
      <c r="O330" s="135">
        <f t="shared" si="365"/>
        <v>0</v>
      </c>
      <c r="P330" s="135">
        <f t="shared" si="365"/>
        <v>0</v>
      </c>
      <c r="Q330" s="130">
        <f>SUM(E330:P330)</f>
        <v>0</v>
      </c>
      <c r="R330" s="493"/>
      <c r="S330" s="762" t="s">
        <v>459</v>
      </c>
      <c r="T330" s="507" t="s">
        <v>678</v>
      </c>
      <c r="U330" s="135">
        <f>U331+U337</f>
        <v>0</v>
      </c>
      <c r="V330" s="135"/>
      <c r="W330" s="135"/>
      <c r="X330" s="135"/>
      <c r="Y330" s="135"/>
      <c r="Z330" s="135"/>
      <c r="AA330" s="135"/>
      <c r="AB330" s="135"/>
      <c r="AC330" s="135"/>
      <c r="AD330" s="135"/>
      <c r="AE330" s="135"/>
      <c r="AF330" s="1026"/>
      <c r="AG330" s="1013">
        <f>AG331+AG337</f>
        <v>0</v>
      </c>
      <c r="AH330" s="135">
        <f t="shared" ref="AH330:AR330" si="366">AH331+AH337</f>
        <v>0</v>
      </c>
      <c r="AI330" s="135">
        <f t="shared" si="366"/>
        <v>0</v>
      </c>
      <c r="AJ330" s="135">
        <f t="shared" si="366"/>
        <v>0</v>
      </c>
      <c r="AK330" s="135">
        <f t="shared" si="366"/>
        <v>0</v>
      </c>
      <c r="AL330" s="135">
        <f t="shared" si="366"/>
        <v>0</v>
      </c>
      <c r="AM330" s="135">
        <f t="shared" si="366"/>
        <v>0</v>
      </c>
      <c r="AN330" s="135">
        <f t="shared" si="366"/>
        <v>0</v>
      </c>
      <c r="AO330" s="135">
        <f t="shared" si="366"/>
        <v>0</v>
      </c>
      <c r="AP330" s="135">
        <f t="shared" si="366"/>
        <v>0</v>
      </c>
      <c r="AQ330" s="135">
        <f t="shared" si="366"/>
        <v>0</v>
      </c>
      <c r="AR330" s="135">
        <f t="shared" si="366"/>
        <v>0</v>
      </c>
      <c r="AS330" s="130">
        <f t="shared" si="320"/>
        <v>0</v>
      </c>
    </row>
    <row r="331" spans="2:45" x14ac:dyDescent="0.2">
      <c r="B331" s="51"/>
      <c r="C331" s="511" t="s">
        <v>502</v>
      </c>
      <c r="D331" s="526"/>
      <c r="E331" s="513">
        <f>+E333+E334</f>
        <v>0</v>
      </c>
      <c r="F331" s="513">
        <f t="shared" ref="F331:P331" si="367">+F333+F334</f>
        <v>0</v>
      </c>
      <c r="G331" s="513">
        <f t="shared" si="367"/>
        <v>0</v>
      </c>
      <c r="H331" s="513">
        <f t="shared" si="367"/>
        <v>0</v>
      </c>
      <c r="I331" s="513">
        <f t="shared" si="367"/>
        <v>0</v>
      </c>
      <c r="J331" s="513">
        <f t="shared" si="367"/>
        <v>0</v>
      </c>
      <c r="K331" s="513">
        <f t="shared" si="367"/>
        <v>0</v>
      </c>
      <c r="L331" s="513">
        <f t="shared" si="367"/>
        <v>0</v>
      </c>
      <c r="M331" s="513">
        <f t="shared" si="367"/>
        <v>0</v>
      </c>
      <c r="N331" s="513">
        <f t="shared" si="367"/>
        <v>0</v>
      </c>
      <c r="O331" s="513">
        <f t="shared" si="367"/>
        <v>0</v>
      </c>
      <c r="P331" s="513">
        <f t="shared" si="367"/>
        <v>0</v>
      </c>
      <c r="Q331" s="498">
        <f>SUM(E331:P331)</f>
        <v>0</v>
      </c>
      <c r="R331" s="493"/>
      <c r="S331" s="51"/>
      <c r="T331" s="511" t="s">
        <v>502</v>
      </c>
      <c r="U331" s="513">
        <f>+U333+U334</f>
        <v>0</v>
      </c>
      <c r="V331" s="513"/>
      <c r="W331" s="513"/>
      <c r="X331" s="513"/>
      <c r="Y331" s="513"/>
      <c r="Z331" s="513"/>
      <c r="AA331" s="513"/>
      <c r="AB331" s="513"/>
      <c r="AC331" s="513"/>
      <c r="AD331" s="513"/>
      <c r="AE331" s="513"/>
      <c r="AF331" s="1028"/>
      <c r="AG331" s="1014">
        <f>+AG333+AG334</f>
        <v>0</v>
      </c>
      <c r="AH331" s="513">
        <f t="shared" ref="AH331:AR331" si="368">+AH333+AH334</f>
        <v>0</v>
      </c>
      <c r="AI331" s="513">
        <f t="shared" si="368"/>
        <v>0</v>
      </c>
      <c r="AJ331" s="513">
        <f t="shared" si="368"/>
        <v>0</v>
      </c>
      <c r="AK331" s="513">
        <f t="shared" si="368"/>
        <v>0</v>
      </c>
      <c r="AL331" s="513">
        <f t="shared" si="368"/>
        <v>0</v>
      </c>
      <c r="AM331" s="513">
        <f t="shared" si="368"/>
        <v>0</v>
      </c>
      <c r="AN331" s="513">
        <f t="shared" si="368"/>
        <v>0</v>
      </c>
      <c r="AO331" s="513">
        <f t="shared" si="368"/>
        <v>0</v>
      </c>
      <c r="AP331" s="513">
        <f t="shared" si="368"/>
        <v>0</v>
      </c>
      <c r="AQ331" s="513">
        <f t="shared" si="368"/>
        <v>0</v>
      </c>
      <c r="AR331" s="513">
        <f t="shared" si="368"/>
        <v>0</v>
      </c>
      <c r="AS331" s="498">
        <f t="shared" si="320"/>
        <v>0</v>
      </c>
    </row>
    <row r="332" spans="2:45" x14ac:dyDescent="0.2">
      <c r="B332" s="51" t="s">
        <v>679</v>
      </c>
      <c r="C332" s="509" t="s">
        <v>488</v>
      </c>
      <c r="D332" s="510"/>
      <c r="E332" s="513"/>
      <c r="F332" s="513"/>
      <c r="G332" s="513"/>
      <c r="H332" s="513"/>
      <c r="I332" s="513"/>
      <c r="J332" s="513"/>
      <c r="K332" s="513"/>
      <c r="L332" s="513"/>
      <c r="M332" s="513"/>
      <c r="N332" s="513"/>
      <c r="O332" s="513"/>
      <c r="P332" s="513"/>
      <c r="Q332" s="498"/>
      <c r="R332" s="493"/>
      <c r="S332" s="51" t="s">
        <v>679</v>
      </c>
      <c r="T332" s="509" t="s">
        <v>488</v>
      </c>
      <c r="U332" s="513"/>
      <c r="V332" s="513"/>
      <c r="W332" s="513"/>
      <c r="X332" s="513"/>
      <c r="Y332" s="513"/>
      <c r="Z332" s="513"/>
      <c r="AA332" s="513"/>
      <c r="AB332" s="513"/>
      <c r="AC332" s="513"/>
      <c r="AD332" s="513"/>
      <c r="AE332" s="513"/>
      <c r="AF332" s="1028"/>
      <c r="AG332" s="1014"/>
      <c r="AH332" s="513"/>
      <c r="AI332" s="513"/>
      <c r="AJ332" s="513"/>
      <c r="AK332" s="513"/>
      <c r="AL332" s="513"/>
      <c r="AM332" s="513"/>
      <c r="AN332" s="513"/>
      <c r="AO332" s="513"/>
      <c r="AP332" s="513"/>
      <c r="AQ332" s="513"/>
      <c r="AR332" s="513"/>
      <c r="AS332" s="498">
        <f t="shared" si="320"/>
        <v>0</v>
      </c>
    </row>
    <row r="333" spans="2:45" x14ac:dyDescent="0.2">
      <c r="B333" s="51" t="s">
        <v>680</v>
      </c>
      <c r="C333" s="495" t="s">
        <v>648</v>
      </c>
      <c r="D333" s="510" t="s">
        <v>479</v>
      </c>
      <c r="E333" s="500"/>
      <c r="F333" s="500"/>
      <c r="G333" s="500"/>
      <c r="H333" s="500"/>
      <c r="I333" s="500"/>
      <c r="J333" s="500"/>
      <c r="K333" s="500"/>
      <c r="L333" s="500"/>
      <c r="M333" s="500"/>
      <c r="N333" s="500"/>
      <c r="O333" s="500"/>
      <c r="P333" s="500"/>
      <c r="Q333" s="131"/>
      <c r="R333" s="493"/>
      <c r="S333" s="51" t="s">
        <v>680</v>
      </c>
      <c r="T333" s="495" t="s">
        <v>648</v>
      </c>
      <c r="U333" s="500"/>
      <c r="V333" s="500"/>
      <c r="W333" s="500"/>
      <c r="X333" s="500"/>
      <c r="Y333" s="500"/>
      <c r="Z333" s="500"/>
      <c r="AA333" s="500"/>
      <c r="AB333" s="500"/>
      <c r="AC333" s="500"/>
      <c r="AD333" s="500"/>
      <c r="AE333" s="500"/>
      <c r="AF333" s="1027"/>
      <c r="AG333" s="1014">
        <f>+E333*U333</f>
        <v>0</v>
      </c>
      <c r="AH333" s="1014">
        <f t="shared" ref="AH333" si="369">+F333*V333</f>
        <v>0</v>
      </c>
      <c r="AI333" s="1014">
        <f t="shared" ref="AI333" si="370">+G333*W333</f>
        <v>0</v>
      </c>
      <c r="AJ333" s="1014">
        <f t="shared" ref="AJ333" si="371">+H333*X333</f>
        <v>0</v>
      </c>
      <c r="AK333" s="1014">
        <f t="shared" ref="AK333" si="372">+I333*Y333</f>
        <v>0</v>
      </c>
      <c r="AL333" s="1014">
        <f t="shared" ref="AL333" si="373">+J333*Z333</f>
        <v>0</v>
      </c>
      <c r="AM333" s="1014">
        <f t="shared" ref="AM333" si="374">+K333*AA333</f>
        <v>0</v>
      </c>
      <c r="AN333" s="1014">
        <f t="shared" ref="AN333" si="375">+L333*AB333</f>
        <v>0</v>
      </c>
      <c r="AO333" s="1014">
        <f t="shared" ref="AO333" si="376">+M333*AC333</f>
        <v>0</v>
      </c>
      <c r="AP333" s="1014">
        <f t="shared" ref="AP333" si="377">+N333*AD333</f>
        <v>0</v>
      </c>
      <c r="AQ333" s="1014">
        <f t="shared" ref="AQ333" si="378">+O333*AE333</f>
        <v>0</v>
      </c>
      <c r="AR333" s="1014">
        <f t="shared" ref="AR333" si="379">+P333*AF333</f>
        <v>0</v>
      </c>
      <c r="AS333" s="131">
        <f t="shared" si="320"/>
        <v>0</v>
      </c>
    </row>
    <row r="334" spans="2:45" x14ac:dyDescent="0.2">
      <c r="B334" s="51" t="s">
        <v>681</v>
      </c>
      <c r="C334" s="509" t="s">
        <v>481</v>
      </c>
      <c r="D334" s="510" t="s">
        <v>131</v>
      </c>
      <c r="E334" s="513">
        <f>E335+E336</f>
        <v>0</v>
      </c>
      <c r="F334" s="513">
        <f t="shared" ref="F334:P334" si="380">F335+F336</f>
        <v>0</v>
      </c>
      <c r="G334" s="513">
        <f t="shared" si="380"/>
        <v>0</v>
      </c>
      <c r="H334" s="513">
        <f t="shared" si="380"/>
        <v>0</v>
      </c>
      <c r="I334" s="513">
        <f t="shared" si="380"/>
        <v>0</v>
      </c>
      <c r="J334" s="513">
        <f t="shared" si="380"/>
        <v>0</v>
      </c>
      <c r="K334" s="513">
        <f t="shared" si="380"/>
        <v>0</v>
      </c>
      <c r="L334" s="513">
        <f t="shared" si="380"/>
        <v>0</v>
      </c>
      <c r="M334" s="513">
        <f t="shared" si="380"/>
        <v>0</v>
      </c>
      <c r="N334" s="513">
        <f t="shared" si="380"/>
        <v>0</v>
      </c>
      <c r="O334" s="513">
        <f t="shared" si="380"/>
        <v>0</v>
      </c>
      <c r="P334" s="513">
        <f t="shared" si="380"/>
        <v>0</v>
      </c>
      <c r="Q334" s="131">
        <f>SUM(E334:P334)</f>
        <v>0</v>
      </c>
      <c r="R334" s="493"/>
      <c r="S334" s="51" t="s">
        <v>681</v>
      </c>
      <c r="T334" s="509" t="s">
        <v>481</v>
      </c>
      <c r="U334" s="513">
        <f>U335+U336</f>
        <v>0</v>
      </c>
      <c r="V334" s="513"/>
      <c r="W334" s="513"/>
      <c r="X334" s="513"/>
      <c r="Y334" s="513"/>
      <c r="Z334" s="513"/>
      <c r="AA334" s="513"/>
      <c r="AB334" s="513"/>
      <c r="AC334" s="513"/>
      <c r="AD334" s="513"/>
      <c r="AE334" s="513"/>
      <c r="AF334" s="1028"/>
      <c r="AG334" s="1014">
        <f>AG335+AG336</f>
        <v>0</v>
      </c>
      <c r="AH334" s="513">
        <f t="shared" ref="AH334:AR334" si="381">AH335+AH336</f>
        <v>0</v>
      </c>
      <c r="AI334" s="513">
        <f t="shared" si="381"/>
        <v>0</v>
      </c>
      <c r="AJ334" s="513">
        <f t="shared" si="381"/>
        <v>0</v>
      </c>
      <c r="AK334" s="513">
        <f t="shared" si="381"/>
        <v>0</v>
      </c>
      <c r="AL334" s="513">
        <f t="shared" si="381"/>
        <v>0</v>
      </c>
      <c r="AM334" s="513">
        <f t="shared" si="381"/>
        <v>0</v>
      </c>
      <c r="AN334" s="513">
        <f t="shared" si="381"/>
        <v>0</v>
      </c>
      <c r="AO334" s="513">
        <f t="shared" si="381"/>
        <v>0</v>
      </c>
      <c r="AP334" s="513">
        <f t="shared" si="381"/>
        <v>0</v>
      </c>
      <c r="AQ334" s="513">
        <f t="shared" si="381"/>
        <v>0</v>
      </c>
      <c r="AR334" s="513">
        <f t="shared" si="381"/>
        <v>0</v>
      </c>
      <c r="AS334" s="131">
        <f t="shared" si="320"/>
        <v>0</v>
      </c>
    </row>
    <row r="335" spans="2:45" x14ac:dyDescent="0.2">
      <c r="B335" s="51" t="s">
        <v>682</v>
      </c>
      <c r="C335" s="512" t="s">
        <v>683</v>
      </c>
      <c r="D335" s="510" t="s">
        <v>131</v>
      </c>
      <c r="E335" s="500"/>
      <c r="F335" s="500"/>
      <c r="G335" s="500"/>
      <c r="H335" s="500"/>
      <c r="I335" s="500"/>
      <c r="J335" s="500"/>
      <c r="K335" s="500"/>
      <c r="L335" s="500"/>
      <c r="M335" s="500"/>
      <c r="N335" s="500"/>
      <c r="O335" s="500"/>
      <c r="P335" s="500"/>
      <c r="Q335" s="131">
        <f>SUM(E335:P335)</f>
        <v>0</v>
      </c>
      <c r="R335" s="493"/>
      <c r="S335" s="51" t="s">
        <v>682</v>
      </c>
      <c r="T335" s="512" t="s">
        <v>683</v>
      </c>
      <c r="U335" s="500"/>
      <c r="V335" s="500"/>
      <c r="W335" s="500"/>
      <c r="X335" s="500"/>
      <c r="Y335" s="500"/>
      <c r="Z335" s="500"/>
      <c r="AA335" s="500"/>
      <c r="AB335" s="500"/>
      <c r="AC335" s="500"/>
      <c r="AD335" s="500"/>
      <c r="AE335" s="500"/>
      <c r="AF335" s="1027"/>
      <c r="AG335" s="1014">
        <f>+E335*U335</f>
        <v>0</v>
      </c>
      <c r="AH335" s="1014">
        <f t="shared" ref="AH335:AH336" si="382">+F335*V335</f>
        <v>0</v>
      </c>
      <c r="AI335" s="1014">
        <f t="shared" ref="AI335:AI336" si="383">+G335*W335</f>
        <v>0</v>
      </c>
      <c r="AJ335" s="1014">
        <f t="shared" ref="AJ335:AJ336" si="384">+H335*X335</f>
        <v>0</v>
      </c>
      <c r="AK335" s="1014">
        <f t="shared" ref="AK335:AK336" si="385">+I335*Y335</f>
        <v>0</v>
      </c>
      <c r="AL335" s="1014">
        <f t="shared" ref="AL335:AL336" si="386">+J335*Z335</f>
        <v>0</v>
      </c>
      <c r="AM335" s="1014">
        <f t="shared" ref="AM335:AM336" si="387">+K335*AA335</f>
        <v>0</v>
      </c>
      <c r="AN335" s="1014">
        <f t="shared" ref="AN335:AN336" si="388">+L335*AB335</f>
        <v>0</v>
      </c>
      <c r="AO335" s="1014">
        <f t="shared" ref="AO335:AO336" si="389">+M335*AC335</f>
        <v>0</v>
      </c>
      <c r="AP335" s="1014">
        <f t="shared" ref="AP335:AP336" si="390">+N335*AD335</f>
        <v>0</v>
      </c>
      <c r="AQ335" s="1014">
        <f t="shared" ref="AQ335:AQ336" si="391">+O335*AE335</f>
        <v>0</v>
      </c>
      <c r="AR335" s="1014">
        <f t="shared" ref="AR335:AR336" si="392">+P335*AF335</f>
        <v>0</v>
      </c>
      <c r="AS335" s="131">
        <f t="shared" si="320"/>
        <v>0</v>
      </c>
    </row>
    <row r="336" spans="2:45" x14ac:dyDescent="0.2">
      <c r="B336" s="25" t="s">
        <v>684</v>
      </c>
      <c r="C336" s="512" t="s">
        <v>685</v>
      </c>
      <c r="D336" s="510" t="s">
        <v>131</v>
      </c>
      <c r="E336" s="500"/>
      <c r="F336" s="500"/>
      <c r="G336" s="500"/>
      <c r="H336" s="500"/>
      <c r="I336" s="500"/>
      <c r="J336" s="500"/>
      <c r="K336" s="500"/>
      <c r="L336" s="500"/>
      <c r="M336" s="500"/>
      <c r="N336" s="500"/>
      <c r="O336" s="500"/>
      <c r="P336" s="500"/>
      <c r="Q336" s="131">
        <f>SUM(E336:P336)</f>
        <v>0</v>
      </c>
      <c r="R336" s="493"/>
      <c r="S336" s="25" t="s">
        <v>684</v>
      </c>
      <c r="T336" s="512" t="s">
        <v>685</v>
      </c>
      <c r="U336" s="500"/>
      <c r="V336" s="500"/>
      <c r="W336" s="500"/>
      <c r="X336" s="500"/>
      <c r="Y336" s="500"/>
      <c r="Z336" s="500"/>
      <c r="AA336" s="500"/>
      <c r="AB336" s="500"/>
      <c r="AC336" s="500"/>
      <c r="AD336" s="500"/>
      <c r="AE336" s="500"/>
      <c r="AF336" s="1027"/>
      <c r="AG336" s="1014">
        <f>+E336*U336</f>
        <v>0</v>
      </c>
      <c r="AH336" s="1014">
        <f t="shared" si="382"/>
        <v>0</v>
      </c>
      <c r="AI336" s="1014">
        <f t="shared" si="383"/>
        <v>0</v>
      </c>
      <c r="AJ336" s="1014">
        <f t="shared" si="384"/>
        <v>0</v>
      </c>
      <c r="AK336" s="1014">
        <f t="shared" si="385"/>
        <v>0</v>
      </c>
      <c r="AL336" s="1014">
        <f t="shared" si="386"/>
        <v>0</v>
      </c>
      <c r="AM336" s="1014">
        <f t="shared" si="387"/>
        <v>0</v>
      </c>
      <c r="AN336" s="1014">
        <f t="shared" si="388"/>
        <v>0</v>
      </c>
      <c r="AO336" s="1014">
        <f t="shared" si="389"/>
        <v>0</v>
      </c>
      <c r="AP336" s="1014">
        <f t="shared" si="390"/>
        <v>0</v>
      </c>
      <c r="AQ336" s="1014">
        <f t="shared" si="391"/>
        <v>0</v>
      </c>
      <c r="AR336" s="1014">
        <f t="shared" si="392"/>
        <v>0</v>
      </c>
      <c r="AS336" s="131">
        <f t="shared" si="320"/>
        <v>0</v>
      </c>
    </row>
    <row r="337" spans="2:45" x14ac:dyDescent="0.2">
      <c r="B337" s="25"/>
      <c r="C337" s="511" t="s">
        <v>503</v>
      </c>
      <c r="D337" s="526"/>
      <c r="E337" s="513">
        <f>+E339+E340</f>
        <v>0</v>
      </c>
      <c r="F337" s="513">
        <f t="shared" ref="F337:P337" si="393">+F339+F340</f>
        <v>0</v>
      </c>
      <c r="G337" s="513">
        <f t="shared" si="393"/>
        <v>0</v>
      </c>
      <c r="H337" s="513">
        <f t="shared" si="393"/>
        <v>0</v>
      </c>
      <c r="I337" s="513">
        <f t="shared" si="393"/>
        <v>0</v>
      </c>
      <c r="J337" s="513">
        <f t="shared" si="393"/>
        <v>0</v>
      </c>
      <c r="K337" s="513">
        <f t="shared" si="393"/>
        <v>0</v>
      </c>
      <c r="L337" s="513">
        <f t="shared" si="393"/>
        <v>0</v>
      </c>
      <c r="M337" s="513">
        <f t="shared" si="393"/>
        <v>0</v>
      </c>
      <c r="N337" s="513">
        <f t="shared" si="393"/>
        <v>0</v>
      </c>
      <c r="O337" s="513">
        <f t="shared" si="393"/>
        <v>0</v>
      </c>
      <c r="P337" s="513">
        <f t="shared" si="393"/>
        <v>0</v>
      </c>
      <c r="Q337" s="498">
        <f>SUM(E337:P337)</f>
        <v>0</v>
      </c>
      <c r="R337" s="493"/>
      <c r="S337" s="25"/>
      <c r="T337" s="511" t="s">
        <v>503</v>
      </c>
      <c r="U337" s="513">
        <f>+U339+U340</f>
        <v>0</v>
      </c>
      <c r="V337" s="513"/>
      <c r="W337" s="513"/>
      <c r="X337" s="513"/>
      <c r="Y337" s="513"/>
      <c r="Z337" s="513"/>
      <c r="AA337" s="513"/>
      <c r="AB337" s="513"/>
      <c r="AC337" s="513"/>
      <c r="AD337" s="513"/>
      <c r="AE337" s="513"/>
      <c r="AF337" s="1028"/>
      <c r="AG337" s="1014">
        <f>+AG339+AG340</f>
        <v>0</v>
      </c>
      <c r="AH337" s="513">
        <f t="shared" ref="AH337:AR337" si="394">+AH339+AH340</f>
        <v>0</v>
      </c>
      <c r="AI337" s="513">
        <f t="shared" si="394"/>
        <v>0</v>
      </c>
      <c r="AJ337" s="513">
        <f t="shared" si="394"/>
        <v>0</v>
      </c>
      <c r="AK337" s="513">
        <f t="shared" si="394"/>
        <v>0</v>
      </c>
      <c r="AL337" s="513">
        <f t="shared" si="394"/>
        <v>0</v>
      </c>
      <c r="AM337" s="513">
        <f t="shared" si="394"/>
        <v>0</v>
      </c>
      <c r="AN337" s="513">
        <f t="shared" si="394"/>
        <v>0</v>
      </c>
      <c r="AO337" s="513">
        <f t="shared" si="394"/>
        <v>0</v>
      </c>
      <c r="AP337" s="513">
        <f t="shared" si="394"/>
        <v>0</v>
      </c>
      <c r="AQ337" s="513">
        <f t="shared" si="394"/>
        <v>0</v>
      </c>
      <c r="AR337" s="513">
        <f t="shared" si="394"/>
        <v>0</v>
      </c>
      <c r="AS337" s="498">
        <f t="shared" si="320"/>
        <v>0</v>
      </c>
    </row>
    <row r="338" spans="2:45" x14ac:dyDescent="0.2">
      <c r="B338" s="25" t="s">
        <v>686</v>
      </c>
      <c r="C338" s="509" t="s">
        <v>488</v>
      </c>
      <c r="D338" s="510"/>
      <c r="E338" s="513"/>
      <c r="F338" s="513"/>
      <c r="G338" s="513"/>
      <c r="H338" s="513"/>
      <c r="I338" s="513"/>
      <c r="J338" s="513"/>
      <c r="K338" s="513"/>
      <c r="L338" s="513"/>
      <c r="M338" s="513"/>
      <c r="N338" s="513"/>
      <c r="O338" s="513"/>
      <c r="P338" s="513"/>
      <c r="Q338" s="498"/>
      <c r="R338" s="493"/>
      <c r="S338" s="25" t="s">
        <v>686</v>
      </c>
      <c r="T338" s="509" t="s">
        <v>488</v>
      </c>
      <c r="U338" s="513"/>
      <c r="V338" s="513"/>
      <c r="W338" s="513"/>
      <c r="X338" s="513"/>
      <c r="Y338" s="513"/>
      <c r="Z338" s="513"/>
      <c r="AA338" s="513"/>
      <c r="AB338" s="513"/>
      <c r="AC338" s="513"/>
      <c r="AD338" s="513"/>
      <c r="AE338" s="513"/>
      <c r="AF338" s="1028"/>
      <c r="AG338" s="1014"/>
      <c r="AH338" s="513"/>
      <c r="AI338" s="513"/>
      <c r="AJ338" s="513"/>
      <c r="AK338" s="513"/>
      <c r="AL338" s="513"/>
      <c r="AM338" s="513"/>
      <c r="AN338" s="513"/>
      <c r="AO338" s="513"/>
      <c r="AP338" s="513"/>
      <c r="AQ338" s="513"/>
      <c r="AR338" s="513"/>
      <c r="AS338" s="498">
        <f t="shared" si="320"/>
        <v>0</v>
      </c>
    </row>
    <row r="339" spans="2:45" x14ac:dyDescent="0.2">
      <c r="B339" s="25" t="s">
        <v>687</v>
      </c>
      <c r="C339" s="495" t="s">
        <v>648</v>
      </c>
      <c r="D339" s="510" t="s">
        <v>479</v>
      </c>
      <c r="E339" s="500"/>
      <c r="F339" s="500"/>
      <c r="G339" s="500"/>
      <c r="H339" s="500"/>
      <c r="I339" s="500"/>
      <c r="J339" s="500"/>
      <c r="K339" s="500"/>
      <c r="L339" s="500"/>
      <c r="M339" s="500"/>
      <c r="N339" s="500"/>
      <c r="O339" s="500"/>
      <c r="P339" s="500"/>
      <c r="Q339" s="131"/>
      <c r="R339" s="493"/>
      <c r="S339" s="25" t="s">
        <v>687</v>
      </c>
      <c r="T339" s="495" t="s">
        <v>648</v>
      </c>
      <c r="U339" s="500"/>
      <c r="V339" s="500"/>
      <c r="W339" s="500"/>
      <c r="X339" s="500"/>
      <c r="Y339" s="500"/>
      <c r="Z339" s="500"/>
      <c r="AA339" s="500"/>
      <c r="AB339" s="500"/>
      <c r="AC339" s="500"/>
      <c r="AD339" s="500"/>
      <c r="AE339" s="500"/>
      <c r="AF339" s="1027"/>
      <c r="AG339" s="1014">
        <f>+E339*U339</f>
        <v>0</v>
      </c>
      <c r="AH339" s="1014">
        <f t="shared" ref="AH339" si="395">+F339*V339</f>
        <v>0</v>
      </c>
      <c r="AI339" s="1014">
        <f t="shared" ref="AI339" si="396">+G339*W339</f>
        <v>0</v>
      </c>
      <c r="AJ339" s="1014">
        <f t="shared" ref="AJ339" si="397">+H339*X339</f>
        <v>0</v>
      </c>
      <c r="AK339" s="1014">
        <f t="shared" ref="AK339" si="398">+I339*Y339</f>
        <v>0</v>
      </c>
      <c r="AL339" s="1014">
        <f t="shared" ref="AL339" si="399">+J339*Z339</f>
        <v>0</v>
      </c>
      <c r="AM339" s="1014">
        <f t="shared" ref="AM339" si="400">+K339*AA339</f>
        <v>0</v>
      </c>
      <c r="AN339" s="1014">
        <f t="shared" ref="AN339" si="401">+L339*AB339</f>
        <v>0</v>
      </c>
      <c r="AO339" s="1014">
        <f t="shared" ref="AO339" si="402">+M339*AC339</f>
        <v>0</v>
      </c>
      <c r="AP339" s="1014">
        <f t="shared" ref="AP339" si="403">+N339*AD339</f>
        <v>0</v>
      </c>
      <c r="AQ339" s="1014">
        <f t="shared" ref="AQ339" si="404">+O339*AE339</f>
        <v>0</v>
      </c>
      <c r="AR339" s="1014">
        <f t="shared" ref="AR339" si="405">+P339*AF339</f>
        <v>0</v>
      </c>
      <c r="AS339" s="131">
        <f t="shared" si="320"/>
        <v>0</v>
      </c>
    </row>
    <row r="340" spans="2:45" x14ac:dyDescent="0.2">
      <c r="B340" s="25" t="s">
        <v>688</v>
      </c>
      <c r="C340" s="509" t="s">
        <v>481</v>
      </c>
      <c r="D340" s="510" t="s">
        <v>131</v>
      </c>
      <c r="E340" s="513">
        <f>E341+E344</f>
        <v>0</v>
      </c>
      <c r="F340" s="513">
        <f t="shared" ref="F340:P340" si="406">F341+F344</f>
        <v>0</v>
      </c>
      <c r="G340" s="513">
        <f t="shared" si="406"/>
        <v>0</v>
      </c>
      <c r="H340" s="513">
        <f t="shared" si="406"/>
        <v>0</v>
      </c>
      <c r="I340" s="513">
        <f t="shared" si="406"/>
        <v>0</v>
      </c>
      <c r="J340" s="513">
        <f t="shared" si="406"/>
        <v>0</v>
      </c>
      <c r="K340" s="513">
        <f t="shared" si="406"/>
        <v>0</v>
      </c>
      <c r="L340" s="513">
        <f t="shared" si="406"/>
        <v>0</v>
      </c>
      <c r="M340" s="513">
        <f t="shared" si="406"/>
        <v>0</v>
      </c>
      <c r="N340" s="513">
        <f t="shared" si="406"/>
        <v>0</v>
      </c>
      <c r="O340" s="513">
        <f t="shared" si="406"/>
        <v>0</v>
      </c>
      <c r="P340" s="513">
        <f t="shared" si="406"/>
        <v>0</v>
      </c>
      <c r="Q340" s="131">
        <f t="shared" ref="Q340:Q347" si="407">SUM(E340:P340)</f>
        <v>0</v>
      </c>
      <c r="R340" s="493"/>
      <c r="S340" s="25" t="s">
        <v>688</v>
      </c>
      <c r="T340" s="509" t="s">
        <v>481</v>
      </c>
      <c r="U340" s="513">
        <f>U341+U344</f>
        <v>0</v>
      </c>
      <c r="V340" s="513"/>
      <c r="W340" s="513"/>
      <c r="X340" s="513"/>
      <c r="Y340" s="513"/>
      <c r="Z340" s="513"/>
      <c r="AA340" s="513"/>
      <c r="AB340" s="513"/>
      <c r="AC340" s="513"/>
      <c r="AD340" s="513"/>
      <c r="AE340" s="513"/>
      <c r="AF340" s="1028"/>
      <c r="AG340" s="1014">
        <f>AG341+AG344</f>
        <v>0</v>
      </c>
      <c r="AH340" s="513">
        <f t="shared" ref="AH340:AR340" si="408">AH341+AH344</f>
        <v>0</v>
      </c>
      <c r="AI340" s="513">
        <f t="shared" si="408"/>
        <v>0</v>
      </c>
      <c r="AJ340" s="513">
        <f t="shared" si="408"/>
        <v>0</v>
      </c>
      <c r="AK340" s="513">
        <f t="shared" si="408"/>
        <v>0</v>
      </c>
      <c r="AL340" s="513">
        <f t="shared" si="408"/>
        <v>0</v>
      </c>
      <c r="AM340" s="513">
        <f t="shared" si="408"/>
        <v>0</v>
      </c>
      <c r="AN340" s="513">
        <f t="shared" si="408"/>
        <v>0</v>
      </c>
      <c r="AO340" s="513">
        <f t="shared" si="408"/>
        <v>0</v>
      </c>
      <c r="AP340" s="513">
        <f t="shared" si="408"/>
        <v>0</v>
      </c>
      <c r="AQ340" s="513">
        <f t="shared" si="408"/>
        <v>0</v>
      </c>
      <c r="AR340" s="513">
        <f t="shared" si="408"/>
        <v>0</v>
      </c>
      <c r="AS340" s="131">
        <f t="shared" si="320"/>
        <v>0</v>
      </c>
    </row>
    <row r="341" spans="2:45" x14ac:dyDescent="0.2">
      <c r="B341" s="25" t="s">
        <v>689</v>
      </c>
      <c r="C341" s="512" t="s">
        <v>690</v>
      </c>
      <c r="D341" s="510" t="s">
        <v>131</v>
      </c>
      <c r="E341" s="513">
        <f t="shared" ref="E341:P341" si="409">E342+E343</f>
        <v>0</v>
      </c>
      <c r="F341" s="513">
        <f t="shared" si="409"/>
        <v>0</v>
      </c>
      <c r="G341" s="513">
        <f t="shared" si="409"/>
        <v>0</v>
      </c>
      <c r="H341" s="513">
        <f t="shared" si="409"/>
        <v>0</v>
      </c>
      <c r="I341" s="513">
        <f t="shared" si="409"/>
        <v>0</v>
      </c>
      <c r="J341" s="513">
        <f t="shared" si="409"/>
        <v>0</v>
      </c>
      <c r="K341" s="513">
        <f t="shared" si="409"/>
        <v>0</v>
      </c>
      <c r="L341" s="513">
        <f t="shared" si="409"/>
        <v>0</v>
      </c>
      <c r="M341" s="513">
        <f t="shared" si="409"/>
        <v>0</v>
      </c>
      <c r="N341" s="513">
        <f t="shared" si="409"/>
        <v>0</v>
      </c>
      <c r="O341" s="513">
        <f t="shared" si="409"/>
        <v>0</v>
      </c>
      <c r="P341" s="513">
        <f t="shared" si="409"/>
        <v>0</v>
      </c>
      <c r="Q341" s="131">
        <f t="shared" si="407"/>
        <v>0</v>
      </c>
      <c r="R341" s="493"/>
      <c r="S341" s="25" t="s">
        <v>689</v>
      </c>
      <c r="T341" s="512" t="s">
        <v>690</v>
      </c>
      <c r="U341" s="513">
        <f>U342+U343</f>
        <v>0</v>
      </c>
      <c r="V341" s="513"/>
      <c r="W341" s="513"/>
      <c r="X341" s="513"/>
      <c r="Y341" s="513"/>
      <c r="Z341" s="513"/>
      <c r="AA341" s="513"/>
      <c r="AB341" s="513"/>
      <c r="AC341" s="513"/>
      <c r="AD341" s="513"/>
      <c r="AE341" s="513"/>
      <c r="AF341" s="1028"/>
      <c r="AG341" s="1014">
        <f>AG342+AG343</f>
        <v>0</v>
      </c>
      <c r="AH341" s="513">
        <f t="shared" ref="AH341:AR341" si="410">AH342+AH343</f>
        <v>0</v>
      </c>
      <c r="AI341" s="513">
        <f t="shared" si="410"/>
        <v>0</v>
      </c>
      <c r="AJ341" s="513">
        <f t="shared" si="410"/>
        <v>0</v>
      </c>
      <c r="AK341" s="513">
        <f t="shared" si="410"/>
        <v>0</v>
      </c>
      <c r="AL341" s="513">
        <f t="shared" si="410"/>
        <v>0</v>
      </c>
      <c r="AM341" s="513">
        <f t="shared" si="410"/>
        <v>0</v>
      </c>
      <c r="AN341" s="513">
        <f t="shared" si="410"/>
        <v>0</v>
      </c>
      <c r="AO341" s="513">
        <f t="shared" si="410"/>
        <v>0</v>
      </c>
      <c r="AP341" s="513">
        <f t="shared" si="410"/>
        <v>0</v>
      </c>
      <c r="AQ341" s="513">
        <f t="shared" si="410"/>
        <v>0</v>
      </c>
      <c r="AR341" s="513">
        <f t="shared" si="410"/>
        <v>0</v>
      </c>
      <c r="AS341" s="131">
        <f t="shared" si="320"/>
        <v>0</v>
      </c>
    </row>
    <row r="342" spans="2:45" x14ac:dyDescent="0.2">
      <c r="B342" s="25" t="s">
        <v>691</v>
      </c>
      <c r="C342" s="512" t="s">
        <v>692</v>
      </c>
      <c r="D342" s="510" t="s">
        <v>131</v>
      </c>
      <c r="E342" s="500"/>
      <c r="F342" s="500"/>
      <c r="G342" s="500"/>
      <c r="H342" s="500"/>
      <c r="I342" s="500"/>
      <c r="J342" s="500"/>
      <c r="K342" s="500"/>
      <c r="L342" s="500"/>
      <c r="M342" s="500"/>
      <c r="N342" s="500"/>
      <c r="O342" s="500"/>
      <c r="P342" s="500"/>
      <c r="Q342" s="131">
        <f t="shared" si="407"/>
        <v>0</v>
      </c>
      <c r="R342" s="493"/>
      <c r="S342" s="25" t="s">
        <v>691</v>
      </c>
      <c r="T342" s="512" t="s">
        <v>692</v>
      </c>
      <c r="U342" s="500"/>
      <c r="V342" s="500"/>
      <c r="W342" s="500"/>
      <c r="X342" s="500"/>
      <c r="Y342" s="500"/>
      <c r="Z342" s="500"/>
      <c r="AA342" s="500"/>
      <c r="AB342" s="500"/>
      <c r="AC342" s="500"/>
      <c r="AD342" s="500"/>
      <c r="AE342" s="500"/>
      <c r="AF342" s="1027"/>
      <c r="AG342" s="1014">
        <f>+E342*U342</f>
        <v>0</v>
      </c>
      <c r="AH342" s="1014">
        <f t="shared" ref="AH342:AH343" si="411">+F342*V342</f>
        <v>0</v>
      </c>
      <c r="AI342" s="1014">
        <f t="shared" ref="AI342:AI343" si="412">+G342*W342</f>
        <v>0</v>
      </c>
      <c r="AJ342" s="1014">
        <f t="shared" ref="AJ342:AJ343" si="413">+H342*X342</f>
        <v>0</v>
      </c>
      <c r="AK342" s="1014">
        <f t="shared" ref="AK342:AK343" si="414">+I342*Y342</f>
        <v>0</v>
      </c>
      <c r="AL342" s="1014">
        <f t="shared" ref="AL342:AL343" si="415">+J342*Z342</f>
        <v>0</v>
      </c>
      <c r="AM342" s="1014">
        <f t="shared" ref="AM342:AM343" si="416">+K342*AA342</f>
        <v>0</v>
      </c>
      <c r="AN342" s="1014">
        <f t="shared" ref="AN342:AN343" si="417">+L342*AB342</f>
        <v>0</v>
      </c>
      <c r="AO342" s="1014">
        <f t="shared" ref="AO342:AO343" si="418">+M342*AC342</f>
        <v>0</v>
      </c>
      <c r="AP342" s="1014">
        <f t="shared" ref="AP342:AP343" si="419">+N342*AD342</f>
        <v>0</v>
      </c>
      <c r="AQ342" s="1014">
        <f t="shared" ref="AQ342:AQ343" si="420">+O342*AE342</f>
        <v>0</v>
      </c>
      <c r="AR342" s="1014">
        <f t="shared" ref="AR342:AR343" si="421">+P342*AF342</f>
        <v>0</v>
      </c>
      <c r="AS342" s="131">
        <f t="shared" si="320"/>
        <v>0</v>
      </c>
    </row>
    <row r="343" spans="2:45" x14ac:dyDescent="0.2">
      <c r="B343" s="25" t="s">
        <v>693</v>
      </c>
      <c r="C343" s="512" t="s">
        <v>694</v>
      </c>
      <c r="D343" s="510" t="s">
        <v>131</v>
      </c>
      <c r="E343" s="500"/>
      <c r="F343" s="500"/>
      <c r="G343" s="500"/>
      <c r="H343" s="500"/>
      <c r="I343" s="500"/>
      <c r="J343" s="500"/>
      <c r="K343" s="500"/>
      <c r="L343" s="500"/>
      <c r="M343" s="500"/>
      <c r="N343" s="500"/>
      <c r="O343" s="500"/>
      <c r="P343" s="500"/>
      <c r="Q343" s="131">
        <f t="shared" si="407"/>
        <v>0</v>
      </c>
      <c r="R343" s="493"/>
      <c r="S343" s="25" t="s">
        <v>693</v>
      </c>
      <c r="T343" s="512" t="s">
        <v>694</v>
      </c>
      <c r="U343" s="500"/>
      <c r="V343" s="500"/>
      <c r="W343" s="500"/>
      <c r="X343" s="500"/>
      <c r="Y343" s="500"/>
      <c r="Z343" s="500"/>
      <c r="AA343" s="500"/>
      <c r="AB343" s="500"/>
      <c r="AC343" s="500"/>
      <c r="AD343" s="500"/>
      <c r="AE343" s="500"/>
      <c r="AF343" s="1027"/>
      <c r="AG343" s="1014">
        <f>+E343*U343</f>
        <v>0</v>
      </c>
      <c r="AH343" s="1014">
        <f t="shared" si="411"/>
        <v>0</v>
      </c>
      <c r="AI343" s="1014">
        <f t="shared" si="412"/>
        <v>0</v>
      </c>
      <c r="AJ343" s="1014">
        <f t="shared" si="413"/>
        <v>0</v>
      </c>
      <c r="AK343" s="1014">
        <f t="shared" si="414"/>
        <v>0</v>
      </c>
      <c r="AL343" s="1014">
        <f t="shared" si="415"/>
        <v>0</v>
      </c>
      <c r="AM343" s="1014">
        <f t="shared" si="416"/>
        <v>0</v>
      </c>
      <c r="AN343" s="1014">
        <f t="shared" si="417"/>
        <v>0</v>
      </c>
      <c r="AO343" s="1014">
        <f t="shared" si="418"/>
        <v>0</v>
      </c>
      <c r="AP343" s="1014">
        <f t="shared" si="419"/>
        <v>0</v>
      </c>
      <c r="AQ343" s="1014">
        <f t="shared" si="420"/>
        <v>0</v>
      </c>
      <c r="AR343" s="1014">
        <f t="shared" si="421"/>
        <v>0</v>
      </c>
      <c r="AS343" s="131">
        <f t="shared" si="320"/>
        <v>0</v>
      </c>
    </row>
    <row r="344" spans="2:45" x14ac:dyDescent="0.2">
      <c r="B344" s="25" t="s">
        <v>695</v>
      </c>
      <c r="C344" s="512" t="s">
        <v>696</v>
      </c>
      <c r="D344" s="510" t="s">
        <v>131</v>
      </c>
      <c r="E344" s="513">
        <f t="shared" ref="E344:P344" si="422">E345+E346</f>
        <v>0</v>
      </c>
      <c r="F344" s="513">
        <f t="shared" si="422"/>
        <v>0</v>
      </c>
      <c r="G344" s="513">
        <f t="shared" si="422"/>
        <v>0</v>
      </c>
      <c r="H344" s="513">
        <f t="shared" si="422"/>
        <v>0</v>
      </c>
      <c r="I344" s="513">
        <f t="shared" si="422"/>
        <v>0</v>
      </c>
      <c r="J344" s="513">
        <f t="shared" si="422"/>
        <v>0</v>
      </c>
      <c r="K344" s="513">
        <f t="shared" si="422"/>
        <v>0</v>
      </c>
      <c r="L344" s="513">
        <f t="shared" si="422"/>
        <v>0</v>
      </c>
      <c r="M344" s="513">
        <f t="shared" si="422"/>
        <v>0</v>
      </c>
      <c r="N344" s="513">
        <f t="shared" si="422"/>
        <v>0</v>
      </c>
      <c r="O344" s="513">
        <f t="shared" si="422"/>
        <v>0</v>
      </c>
      <c r="P344" s="513">
        <f t="shared" si="422"/>
        <v>0</v>
      </c>
      <c r="Q344" s="131">
        <f t="shared" si="407"/>
        <v>0</v>
      </c>
      <c r="R344" s="493"/>
      <c r="S344" s="25" t="s">
        <v>695</v>
      </c>
      <c r="T344" s="512" t="s">
        <v>696</v>
      </c>
      <c r="U344" s="513">
        <f>U345+U346</f>
        <v>0</v>
      </c>
      <c r="V344" s="513"/>
      <c r="W344" s="513"/>
      <c r="X344" s="513"/>
      <c r="Y344" s="513"/>
      <c r="Z344" s="513"/>
      <c r="AA344" s="513"/>
      <c r="AB344" s="513"/>
      <c r="AC344" s="513"/>
      <c r="AD344" s="513"/>
      <c r="AE344" s="513"/>
      <c r="AF344" s="1028"/>
      <c r="AG344" s="1014">
        <f>AG345+AG346</f>
        <v>0</v>
      </c>
      <c r="AH344" s="513">
        <f t="shared" ref="AH344:AR344" si="423">AH345+AH346</f>
        <v>0</v>
      </c>
      <c r="AI344" s="513">
        <f t="shared" si="423"/>
        <v>0</v>
      </c>
      <c r="AJ344" s="513">
        <f t="shared" si="423"/>
        <v>0</v>
      </c>
      <c r="AK344" s="513">
        <f t="shared" si="423"/>
        <v>0</v>
      </c>
      <c r="AL344" s="513">
        <f t="shared" si="423"/>
        <v>0</v>
      </c>
      <c r="AM344" s="513">
        <f t="shared" si="423"/>
        <v>0</v>
      </c>
      <c r="AN344" s="513">
        <f t="shared" si="423"/>
        <v>0</v>
      </c>
      <c r="AO344" s="513">
        <f t="shared" si="423"/>
        <v>0</v>
      </c>
      <c r="AP344" s="513">
        <f t="shared" si="423"/>
        <v>0</v>
      </c>
      <c r="AQ344" s="513">
        <f t="shared" si="423"/>
        <v>0</v>
      </c>
      <c r="AR344" s="513">
        <f t="shared" si="423"/>
        <v>0</v>
      </c>
      <c r="AS344" s="131">
        <f t="shared" si="320"/>
        <v>0</v>
      </c>
    </row>
    <row r="345" spans="2:45" x14ac:dyDescent="0.2">
      <c r="B345" s="25" t="s">
        <v>697</v>
      </c>
      <c r="C345" s="512" t="s">
        <v>692</v>
      </c>
      <c r="D345" s="510" t="s">
        <v>131</v>
      </c>
      <c r="E345" s="500"/>
      <c r="F345" s="500"/>
      <c r="G345" s="500"/>
      <c r="H345" s="500"/>
      <c r="I345" s="500"/>
      <c r="J345" s="500"/>
      <c r="K345" s="500"/>
      <c r="L345" s="500"/>
      <c r="M345" s="500"/>
      <c r="N345" s="500"/>
      <c r="O345" s="500"/>
      <c r="P345" s="500"/>
      <c r="Q345" s="131">
        <f t="shared" si="407"/>
        <v>0</v>
      </c>
      <c r="R345" s="493"/>
      <c r="S345" s="25" t="s">
        <v>697</v>
      </c>
      <c r="T345" s="512" t="s">
        <v>692</v>
      </c>
      <c r="U345" s="500"/>
      <c r="V345" s="500"/>
      <c r="W345" s="500"/>
      <c r="X345" s="500"/>
      <c r="Y345" s="500"/>
      <c r="Z345" s="500"/>
      <c r="AA345" s="500"/>
      <c r="AB345" s="500"/>
      <c r="AC345" s="500"/>
      <c r="AD345" s="500"/>
      <c r="AE345" s="500"/>
      <c r="AF345" s="1027"/>
      <c r="AG345" s="1014">
        <f>+E345*U345</f>
        <v>0</v>
      </c>
      <c r="AH345" s="1014">
        <f t="shared" ref="AH345:AH346" si="424">+F345*V345</f>
        <v>0</v>
      </c>
      <c r="AI345" s="1014">
        <f t="shared" ref="AI345:AI346" si="425">+G345*W345</f>
        <v>0</v>
      </c>
      <c r="AJ345" s="1014">
        <f t="shared" ref="AJ345:AJ346" si="426">+H345*X345</f>
        <v>0</v>
      </c>
      <c r="AK345" s="1014">
        <f t="shared" ref="AK345:AK346" si="427">+I345*Y345</f>
        <v>0</v>
      </c>
      <c r="AL345" s="1014">
        <f t="shared" ref="AL345:AL346" si="428">+J345*Z345</f>
        <v>0</v>
      </c>
      <c r="AM345" s="1014">
        <f t="shared" ref="AM345:AM346" si="429">+K345*AA345</f>
        <v>0</v>
      </c>
      <c r="AN345" s="1014">
        <f t="shared" ref="AN345:AN346" si="430">+L345*AB345</f>
        <v>0</v>
      </c>
      <c r="AO345" s="1014">
        <f t="shared" ref="AO345:AO346" si="431">+M345*AC345</f>
        <v>0</v>
      </c>
      <c r="AP345" s="1014">
        <f t="shared" ref="AP345:AP346" si="432">+N345*AD345</f>
        <v>0</v>
      </c>
      <c r="AQ345" s="1014">
        <f t="shared" ref="AQ345:AQ346" si="433">+O345*AE345</f>
        <v>0</v>
      </c>
      <c r="AR345" s="1014">
        <f t="shared" ref="AR345:AR346" si="434">+P345*AF345</f>
        <v>0</v>
      </c>
      <c r="AS345" s="131">
        <f t="shared" si="320"/>
        <v>0</v>
      </c>
    </row>
    <row r="346" spans="2:45" x14ac:dyDescent="0.2">
      <c r="B346" s="25" t="s">
        <v>698</v>
      </c>
      <c r="C346" s="512" t="s">
        <v>694</v>
      </c>
      <c r="D346" s="510" t="s">
        <v>131</v>
      </c>
      <c r="E346" s="500"/>
      <c r="F346" s="500"/>
      <c r="G346" s="500"/>
      <c r="H346" s="500"/>
      <c r="I346" s="500"/>
      <c r="J346" s="500"/>
      <c r="K346" s="500"/>
      <c r="L346" s="500"/>
      <c r="M346" s="500"/>
      <c r="N346" s="500"/>
      <c r="O346" s="500"/>
      <c r="P346" s="500"/>
      <c r="Q346" s="131">
        <f t="shared" si="407"/>
        <v>0</v>
      </c>
      <c r="R346" s="493"/>
      <c r="S346" s="25" t="s">
        <v>698</v>
      </c>
      <c r="T346" s="512" t="s">
        <v>694</v>
      </c>
      <c r="U346" s="500"/>
      <c r="V346" s="500"/>
      <c r="W346" s="500"/>
      <c r="X346" s="500"/>
      <c r="Y346" s="500"/>
      <c r="Z346" s="500"/>
      <c r="AA346" s="500"/>
      <c r="AB346" s="500"/>
      <c r="AC346" s="500"/>
      <c r="AD346" s="500"/>
      <c r="AE346" s="500"/>
      <c r="AF346" s="1027"/>
      <c r="AG346" s="1014">
        <f>+E346*U346</f>
        <v>0</v>
      </c>
      <c r="AH346" s="1014">
        <f t="shared" si="424"/>
        <v>0</v>
      </c>
      <c r="AI346" s="1014">
        <f t="shared" si="425"/>
        <v>0</v>
      </c>
      <c r="AJ346" s="1014">
        <f t="shared" si="426"/>
        <v>0</v>
      </c>
      <c r="AK346" s="1014">
        <f t="shared" si="427"/>
        <v>0</v>
      </c>
      <c r="AL346" s="1014">
        <f t="shared" si="428"/>
        <v>0</v>
      </c>
      <c r="AM346" s="1014">
        <f t="shared" si="429"/>
        <v>0</v>
      </c>
      <c r="AN346" s="1014">
        <f t="shared" si="430"/>
        <v>0</v>
      </c>
      <c r="AO346" s="1014">
        <f t="shared" si="431"/>
        <v>0</v>
      </c>
      <c r="AP346" s="1014">
        <f t="shared" si="432"/>
        <v>0</v>
      </c>
      <c r="AQ346" s="1014">
        <f t="shared" si="433"/>
        <v>0</v>
      </c>
      <c r="AR346" s="1014">
        <f t="shared" si="434"/>
        <v>0</v>
      </c>
      <c r="AS346" s="131">
        <f t="shared" ref="AS346:AS375" si="435">SUM(AG346:AR346)</f>
        <v>0</v>
      </c>
    </row>
    <row r="347" spans="2:45" x14ac:dyDescent="0.2">
      <c r="B347" s="25" t="s">
        <v>460</v>
      </c>
      <c r="C347" s="509" t="s">
        <v>504</v>
      </c>
      <c r="D347" s="510" t="s">
        <v>131</v>
      </c>
      <c r="E347" s="513">
        <f>E348+E352+E358+E364</f>
        <v>0</v>
      </c>
      <c r="F347" s="513">
        <f t="shared" ref="F347:O347" si="436">F348+F352+F358+F364</f>
        <v>0</v>
      </c>
      <c r="G347" s="513">
        <f t="shared" si="436"/>
        <v>0</v>
      </c>
      <c r="H347" s="513">
        <f t="shared" si="436"/>
        <v>0</v>
      </c>
      <c r="I347" s="513">
        <f t="shared" si="436"/>
        <v>0</v>
      </c>
      <c r="J347" s="513">
        <f t="shared" si="436"/>
        <v>0</v>
      </c>
      <c r="K347" s="513">
        <f t="shared" si="436"/>
        <v>0</v>
      </c>
      <c r="L347" s="513">
        <f t="shared" si="436"/>
        <v>0</v>
      </c>
      <c r="M347" s="513">
        <f t="shared" si="436"/>
        <v>0</v>
      </c>
      <c r="N347" s="513">
        <f t="shared" si="436"/>
        <v>0</v>
      </c>
      <c r="O347" s="513">
        <f t="shared" si="436"/>
        <v>0</v>
      </c>
      <c r="P347" s="513">
        <f>P348+P352+P358+P364</f>
        <v>0</v>
      </c>
      <c r="Q347" s="131">
        <f t="shared" si="407"/>
        <v>0</v>
      </c>
      <c r="R347" s="493"/>
      <c r="S347" s="25" t="s">
        <v>460</v>
      </c>
      <c r="T347" s="509" t="s">
        <v>504</v>
      </c>
      <c r="U347" s="513">
        <f>U348+U352+U358+U364</f>
        <v>0</v>
      </c>
      <c r="V347" s="513"/>
      <c r="W347" s="513"/>
      <c r="X347" s="513"/>
      <c r="Y347" s="513"/>
      <c r="Z347" s="513"/>
      <c r="AA347" s="513"/>
      <c r="AB347" s="513"/>
      <c r="AC347" s="513"/>
      <c r="AD347" s="513"/>
      <c r="AE347" s="513"/>
      <c r="AF347" s="1028"/>
      <c r="AG347" s="1014">
        <f>AG348+AG352+AG358+AG364</f>
        <v>0</v>
      </c>
      <c r="AH347" s="513">
        <f t="shared" ref="AH347:AR347" si="437">AH348+AH352+AH358+AH364</f>
        <v>0</v>
      </c>
      <c r="AI347" s="513">
        <f t="shared" si="437"/>
        <v>0</v>
      </c>
      <c r="AJ347" s="513">
        <f t="shared" si="437"/>
        <v>0</v>
      </c>
      <c r="AK347" s="513">
        <f t="shared" si="437"/>
        <v>0</v>
      </c>
      <c r="AL347" s="513">
        <f t="shared" si="437"/>
        <v>0</v>
      </c>
      <c r="AM347" s="513">
        <f t="shared" si="437"/>
        <v>0</v>
      </c>
      <c r="AN347" s="513">
        <f t="shared" si="437"/>
        <v>0</v>
      </c>
      <c r="AO347" s="513">
        <f t="shared" si="437"/>
        <v>0</v>
      </c>
      <c r="AP347" s="513">
        <f t="shared" si="437"/>
        <v>0</v>
      </c>
      <c r="AQ347" s="513">
        <f t="shared" si="437"/>
        <v>0</v>
      </c>
      <c r="AR347" s="513">
        <f t="shared" si="437"/>
        <v>0</v>
      </c>
      <c r="AS347" s="131">
        <f t="shared" si="435"/>
        <v>0</v>
      </c>
    </row>
    <row r="348" spans="2:45" x14ac:dyDescent="0.2">
      <c r="B348" s="25"/>
      <c r="C348" s="511" t="s">
        <v>502</v>
      </c>
      <c r="D348" s="510"/>
      <c r="E348" s="513">
        <f>+E350+E351</f>
        <v>0</v>
      </c>
      <c r="F348" s="513">
        <f t="shared" ref="F348:P348" si="438">+F350+F351</f>
        <v>0</v>
      </c>
      <c r="G348" s="513">
        <f t="shared" si="438"/>
        <v>0</v>
      </c>
      <c r="H348" s="513">
        <f t="shared" si="438"/>
        <v>0</v>
      </c>
      <c r="I348" s="513">
        <f t="shared" si="438"/>
        <v>0</v>
      </c>
      <c r="J348" s="513">
        <f t="shared" si="438"/>
        <v>0</v>
      </c>
      <c r="K348" s="513">
        <f t="shared" si="438"/>
        <v>0</v>
      </c>
      <c r="L348" s="513">
        <f t="shared" si="438"/>
        <v>0</v>
      </c>
      <c r="M348" s="513">
        <f t="shared" si="438"/>
        <v>0</v>
      </c>
      <c r="N348" s="513">
        <f t="shared" si="438"/>
        <v>0</v>
      </c>
      <c r="O348" s="513">
        <f t="shared" si="438"/>
        <v>0</v>
      </c>
      <c r="P348" s="513">
        <f t="shared" si="438"/>
        <v>0</v>
      </c>
      <c r="Q348" s="498">
        <f>SUM(E348:P348)</f>
        <v>0</v>
      </c>
      <c r="R348" s="493"/>
      <c r="S348" s="25"/>
      <c r="T348" s="511" t="s">
        <v>502</v>
      </c>
      <c r="U348" s="513">
        <f>+U350+U351</f>
        <v>0</v>
      </c>
      <c r="V348" s="513"/>
      <c r="W348" s="513"/>
      <c r="X348" s="513"/>
      <c r="Y348" s="513"/>
      <c r="Z348" s="513"/>
      <c r="AA348" s="513"/>
      <c r="AB348" s="513"/>
      <c r="AC348" s="513"/>
      <c r="AD348" s="513"/>
      <c r="AE348" s="513"/>
      <c r="AF348" s="1028"/>
      <c r="AG348" s="1014">
        <f>+AG350+AG351</f>
        <v>0</v>
      </c>
      <c r="AH348" s="513">
        <f t="shared" ref="AH348:AR348" si="439">+AH350+AH351</f>
        <v>0</v>
      </c>
      <c r="AI348" s="513">
        <f t="shared" si="439"/>
        <v>0</v>
      </c>
      <c r="AJ348" s="513">
        <f t="shared" si="439"/>
        <v>0</v>
      </c>
      <c r="AK348" s="513">
        <f t="shared" si="439"/>
        <v>0</v>
      </c>
      <c r="AL348" s="513">
        <f t="shared" si="439"/>
        <v>0</v>
      </c>
      <c r="AM348" s="513">
        <f t="shared" si="439"/>
        <v>0</v>
      </c>
      <c r="AN348" s="513">
        <f t="shared" si="439"/>
        <v>0</v>
      </c>
      <c r="AO348" s="513">
        <f t="shared" si="439"/>
        <v>0</v>
      </c>
      <c r="AP348" s="513">
        <f t="shared" si="439"/>
        <v>0</v>
      </c>
      <c r="AQ348" s="513">
        <f t="shared" si="439"/>
        <v>0</v>
      </c>
      <c r="AR348" s="513">
        <f t="shared" si="439"/>
        <v>0</v>
      </c>
      <c r="AS348" s="498">
        <f t="shared" si="435"/>
        <v>0</v>
      </c>
    </row>
    <row r="349" spans="2:45" x14ac:dyDescent="0.2">
      <c r="B349" s="25" t="s">
        <v>499</v>
      </c>
      <c r="C349" s="509" t="s">
        <v>488</v>
      </c>
      <c r="D349" s="510"/>
      <c r="E349" s="513"/>
      <c r="F349" s="513"/>
      <c r="G349" s="513"/>
      <c r="H349" s="513"/>
      <c r="I349" s="513"/>
      <c r="J349" s="513"/>
      <c r="K349" s="513"/>
      <c r="L349" s="513"/>
      <c r="M349" s="513"/>
      <c r="N349" s="513"/>
      <c r="O349" s="513"/>
      <c r="P349" s="513"/>
      <c r="Q349" s="498"/>
      <c r="R349" s="493"/>
      <c r="S349" s="25" t="s">
        <v>499</v>
      </c>
      <c r="T349" s="509" t="s">
        <v>488</v>
      </c>
      <c r="U349" s="513"/>
      <c r="V349" s="513"/>
      <c r="W349" s="513"/>
      <c r="X349" s="513"/>
      <c r="Y349" s="513"/>
      <c r="Z349" s="513"/>
      <c r="AA349" s="513"/>
      <c r="AB349" s="513"/>
      <c r="AC349" s="513"/>
      <c r="AD349" s="513"/>
      <c r="AE349" s="513"/>
      <c r="AF349" s="1028"/>
      <c r="AG349" s="1014"/>
      <c r="AH349" s="513"/>
      <c r="AI349" s="513"/>
      <c r="AJ349" s="513"/>
      <c r="AK349" s="513"/>
      <c r="AL349" s="513"/>
      <c r="AM349" s="513"/>
      <c r="AN349" s="513"/>
      <c r="AO349" s="513"/>
      <c r="AP349" s="513"/>
      <c r="AQ349" s="513"/>
      <c r="AR349" s="513"/>
      <c r="AS349" s="498">
        <f t="shared" si="435"/>
        <v>0</v>
      </c>
    </row>
    <row r="350" spans="2:45" x14ac:dyDescent="0.2">
      <c r="B350" s="25" t="s">
        <v>500</v>
      </c>
      <c r="C350" s="495" t="s">
        <v>648</v>
      </c>
      <c r="D350" s="510" t="s">
        <v>479</v>
      </c>
      <c r="E350" s="500"/>
      <c r="F350" s="500"/>
      <c r="G350" s="500"/>
      <c r="H350" s="500"/>
      <c r="I350" s="500"/>
      <c r="J350" s="500"/>
      <c r="K350" s="500"/>
      <c r="L350" s="500"/>
      <c r="M350" s="500"/>
      <c r="N350" s="500"/>
      <c r="O350" s="500"/>
      <c r="P350" s="500"/>
      <c r="Q350" s="131"/>
      <c r="R350" s="493"/>
      <c r="S350" s="25" t="s">
        <v>500</v>
      </c>
      <c r="T350" s="495" t="s">
        <v>648</v>
      </c>
      <c r="U350" s="500"/>
      <c r="V350" s="500"/>
      <c r="W350" s="500"/>
      <c r="X350" s="500"/>
      <c r="Y350" s="500"/>
      <c r="Z350" s="500"/>
      <c r="AA350" s="500"/>
      <c r="AB350" s="500"/>
      <c r="AC350" s="500"/>
      <c r="AD350" s="500"/>
      <c r="AE350" s="500"/>
      <c r="AF350" s="1027"/>
      <c r="AG350" s="1014">
        <f>+E350*U350</f>
        <v>0</v>
      </c>
      <c r="AH350" s="1014">
        <f t="shared" ref="AH350:AH351" si="440">+F350*V350</f>
        <v>0</v>
      </c>
      <c r="AI350" s="1014">
        <f t="shared" ref="AI350:AI351" si="441">+G350*W350</f>
        <v>0</v>
      </c>
      <c r="AJ350" s="1014">
        <f t="shared" ref="AJ350:AJ351" si="442">+H350*X350</f>
        <v>0</v>
      </c>
      <c r="AK350" s="1014">
        <f t="shared" ref="AK350:AK351" si="443">+I350*Y350</f>
        <v>0</v>
      </c>
      <c r="AL350" s="1014">
        <f t="shared" ref="AL350:AL351" si="444">+J350*Z350</f>
        <v>0</v>
      </c>
      <c r="AM350" s="1014">
        <f t="shared" ref="AM350:AM351" si="445">+K350*AA350</f>
        <v>0</v>
      </c>
      <c r="AN350" s="1014">
        <f t="shared" ref="AN350:AN351" si="446">+L350*AB350</f>
        <v>0</v>
      </c>
      <c r="AO350" s="1014">
        <f t="shared" ref="AO350:AO351" si="447">+M350*AC350</f>
        <v>0</v>
      </c>
      <c r="AP350" s="1014">
        <f t="shared" ref="AP350:AP351" si="448">+N350*AD350</f>
        <v>0</v>
      </c>
      <c r="AQ350" s="1014">
        <f t="shared" ref="AQ350:AQ351" si="449">+O350*AE350</f>
        <v>0</v>
      </c>
      <c r="AR350" s="1014">
        <f t="shared" ref="AR350:AR351" si="450">+P350*AF350</f>
        <v>0</v>
      </c>
      <c r="AS350" s="131">
        <f t="shared" si="435"/>
        <v>0</v>
      </c>
    </row>
    <row r="351" spans="2:45" x14ac:dyDescent="0.2">
      <c r="B351" s="25" t="s">
        <v>699</v>
      </c>
      <c r="C351" s="509" t="s">
        <v>481</v>
      </c>
      <c r="D351" s="510" t="s">
        <v>131</v>
      </c>
      <c r="E351" s="500"/>
      <c r="F351" s="500"/>
      <c r="G351" s="500"/>
      <c r="H351" s="500"/>
      <c r="I351" s="500"/>
      <c r="J351" s="500"/>
      <c r="K351" s="500"/>
      <c r="L351" s="500"/>
      <c r="M351" s="500"/>
      <c r="N351" s="500"/>
      <c r="O351" s="500"/>
      <c r="P351" s="500"/>
      <c r="Q351" s="131">
        <f>SUM(E351:P351)</f>
        <v>0</v>
      </c>
      <c r="R351" s="493"/>
      <c r="S351" s="25" t="s">
        <v>699</v>
      </c>
      <c r="T351" s="509" t="s">
        <v>481</v>
      </c>
      <c r="U351" s="500"/>
      <c r="V351" s="500"/>
      <c r="W351" s="500"/>
      <c r="X351" s="500"/>
      <c r="Y351" s="500"/>
      <c r="Z351" s="500"/>
      <c r="AA351" s="500"/>
      <c r="AB351" s="500"/>
      <c r="AC351" s="500"/>
      <c r="AD351" s="500"/>
      <c r="AE351" s="500"/>
      <c r="AF351" s="1027"/>
      <c r="AG351" s="1014">
        <f>+E351*U351</f>
        <v>0</v>
      </c>
      <c r="AH351" s="1014">
        <f t="shared" si="440"/>
        <v>0</v>
      </c>
      <c r="AI351" s="1014">
        <f t="shared" si="441"/>
        <v>0</v>
      </c>
      <c r="AJ351" s="1014">
        <f t="shared" si="442"/>
        <v>0</v>
      </c>
      <c r="AK351" s="1014">
        <f t="shared" si="443"/>
        <v>0</v>
      </c>
      <c r="AL351" s="1014">
        <f t="shared" si="444"/>
        <v>0</v>
      </c>
      <c r="AM351" s="1014">
        <f t="shared" si="445"/>
        <v>0</v>
      </c>
      <c r="AN351" s="1014">
        <f t="shared" si="446"/>
        <v>0</v>
      </c>
      <c r="AO351" s="1014">
        <f t="shared" si="447"/>
        <v>0</v>
      </c>
      <c r="AP351" s="1014">
        <f t="shared" si="448"/>
        <v>0</v>
      </c>
      <c r="AQ351" s="1014">
        <f t="shared" si="449"/>
        <v>0</v>
      </c>
      <c r="AR351" s="1014">
        <f t="shared" si="450"/>
        <v>0</v>
      </c>
      <c r="AS351" s="131">
        <f t="shared" si="435"/>
        <v>0</v>
      </c>
    </row>
    <row r="352" spans="2:45" x14ac:dyDescent="0.2">
      <c r="B352" s="25"/>
      <c r="C352" s="511" t="s">
        <v>503</v>
      </c>
      <c r="D352" s="526"/>
      <c r="E352" s="513">
        <f>+E354+E355</f>
        <v>0</v>
      </c>
      <c r="F352" s="513">
        <f t="shared" ref="F352:P352" si="451">+F354+F355</f>
        <v>0</v>
      </c>
      <c r="G352" s="513">
        <f t="shared" si="451"/>
        <v>0</v>
      </c>
      <c r="H352" s="513">
        <f t="shared" si="451"/>
        <v>0</v>
      </c>
      <c r="I352" s="513">
        <f t="shared" si="451"/>
        <v>0</v>
      </c>
      <c r="J352" s="513">
        <f t="shared" si="451"/>
        <v>0</v>
      </c>
      <c r="K352" s="513">
        <f t="shared" si="451"/>
        <v>0</v>
      </c>
      <c r="L352" s="513">
        <f t="shared" si="451"/>
        <v>0</v>
      </c>
      <c r="M352" s="513">
        <f t="shared" si="451"/>
        <v>0</v>
      </c>
      <c r="N352" s="513">
        <f t="shared" si="451"/>
        <v>0</v>
      </c>
      <c r="O352" s="513">
        <f t="shared" si="451"/>
        <v>0</v>
      </c>
      <c r="P352" s="513">
        <f t="shared" si="451"/>
        <v>0</v>
      </c>
      <c r="Q352" s="131">
        <f>SUM(E352:P352)</f>
        <v>0</v>
      </c>
      <c r="R352" s="493"/>
      <c r="S352" s="25"/>
      <c r="T352" s="511" t="s">
        <v>503</v>
      </c>
      <c r="U352" s="513">
        <f>+U354+U355</f>
        <v>0</v>
      </c>
      <c r="V352" s="513"/>
      <c r="W352" s="513"/>
      <c r="X352" s="513"/>
      <c r="Y352" s="513"/>
      <c r="Z352" s="513"/>
      <c r="AA352" s="513"/>
      <c r="AB352" s="513"/>
      <c r="AC352" s="513"/>
      <c r="AD352" s="513"/>
      <c r="AE352" s="513"/>
      <c r="AF352" s="1028"/>
      <c r="AG352" s="1014">
        <f>+AG354+AG355</f>
        <v>0</v>
      </c>
      <c r="AH352" s="513">
        <f t="shared" ref="AH352:AR352" si="452">+AH354+AH355</f>
        <v>0</v>
      </c>
      <c r="AI352" s="513">
        <f t="shared" si="452"/>
        <v>0</v>
      </c>
      <c r="AJ352" s="513">
        <f t="shared" si="452"/>
        <v>0</v>
      </c>
      <c r="AK352" s="513">
        <f t="shared" si="452"/>
        <v>0</v>
      </c>
      <c r="AL352" s="513">
        <f t="shared" si="452"/>
        <v>0</v>
      </c>
      <c r="AM352" s="513">
        <f t="shared" si="452"/>
        <v>0</v>
      </c>
      <c r="AN352" s="513">
        <f t="shared" si="452"/>
        <v>0</v>
      </c>
      <c r="AO352" s="513">
        <f t="shared" si="452"/>
        <v>0</v>
      </c>
      <c r="AP352" s="513">
        <f t="shared" si="452"/>
        <v>0</v>
      </c>
      <c r="AQ352" s="513">
        <f t="shared" si="452"/>
        <v>0</v>
      </c>
      <c r="AR352" s="513">
        <f t="shared" si="452"/>
        <v>0</v>
      </c>
      <c r="AS352" s="131">
        <f t="shared" si="435"/>
        <v>0</v>
      </c>
    </row>
    <row r="353" spans="2:45" x14ac:dyDescent="0.2">
      <c r="B353" s="25" t="s">
        <v>700</v>
      </c>
      <c r="C353" s="509" t="s">
        <v>488</v>
      </c>
      <c r="D353" s="510"/>
      <c r="E353" s="513"/>
      <c r="F353" s="513"/>
      <c r="G353" s="513"/>
      <c r="H353" s="513"/>
      <c r="I353" s="513"/>
      <c r="J353" s="513"/>
      <c r="K353" s="513"/>
      <c r="L353" s="513"/>
      <c r="M353" s="513"/>
      <c r="N353" s="513"/>
      <c r="O353" s="513"/>
      <c r="P353" s="513"/>
      <c r="Q353" s="498"/>
      <c r="R353" s="493"/>
      <c r="S353" s="25" t="s">
        <v>700</v>
      </c>
      <c r="T353" s="509" t="s">
        <v>488</v>
      </c>
      <c r="U353" s="513"/>
      <c r="V353" s="513"/>
      <c r="W353" s="513"/>
      <c r="X353" s="513"/>
      <c r="Y353" s="513"/>
      <c r="Z353" s="513"/>
      <c r="AA353" s="513"/>
      <c r="AB353" s="513"/>
      <c r="AC353" s="513"/>
      <c r="AD353" s="513"/>
      <c r="AE353" s="513"/>
      <c r="AF353" s="1028"/>
      <c r="AG353" s="1014"/>
      <c r="AH353" s="513"/>
      <c r="AI353" s="513"/>
      <c r="AJ353" s="513"/>
      <c r="AK353" s="513"/>
      <c r="AL353" s="513"/>
      <c r="AM353" s="513"/>
      <c r="AN353" s="513"/>
      <c r="AO353" s="513"/>
      <c r="AP353" s="513"/>
      <c r="AQ353" s="513"/>
      <c r="AR353" s="513"/>
      <c r="AS353" s="498">
        <f t="shared" si="435"/>
        <v>0</v>
      </c>
    </row>
    <row r="354" spans="2:45" x14ac:dyDescent="0.2">
      <c r="B354" s="25" t="s">
        <v>701</v>
      </c>
      <c r="C354" s="495" t="s">
        <v>648</v>
      </c>
      <c r="D354" s="510" t="s">
        <v>479</v>
      </c>
      <c r="E354" s="500"/>
      <c r="F354" s="500"/>
      <c r="G354" s="500"/>
      <c r="H354" s="500"/>
      <c r="I354" s="500"/>
      <c r="J354" s="500"/>
      <c r="K354" s="500"/>
      <c r="L354" s="500"/>
      <c r="M354" s="500"/>
      <c r="N354" s="500"/>
      <c r="O354" s="500"/>
      <c r="P354" s="500"/>
      <c r="Q354" s="131"/>
      <c r="R354" s="493"/>
      <c r="S354" s="25" t="s">
        <v>701</v>
      </c>
      <c r="T354" s="495" t="s">
        <v>648</v>
      </c>
      <c r="U354" s="500"/>
      <c r="V354" s="500"/>
      <c r="W354" s="500"/>
      <c r="X354" s="500"/>
      <c r="Y354" s="500"/>
      <c r="Z354" s="500"/>
      <c r="AA354" s="500"/>
      <c r="AB354" s="500"/>
      <c r="AC354" s="500"/>
      <c r="AD354" s="500"/>
      <c r="AE354" s="500"/>
      <c r="AF354" s="1027"/>
      <c r="AG354" s="1014">
        <f>+E354*U354</f>
        <v>0</v>
      </c>
      <c r="AH354" s="1014">
        <f t="shared" ref="AH354" si="453">+F354*V354</f>
        <v>0</v>
      </c>
      <c r="AI354" s="1014">
        <f t="shared" ref="AI354" si="454">+G354*W354</f>
        <v>0</v>
      </c>
      <c r="AJ354" s="1014">
        <f t="shared" ref="AJ354" si="455">+H354*X354</f>
        <v>0</v>
      </c>
      <c r="AK354" s="1014">
        <f t="shared" ref="AK354" si="456">+I354*Y354</f>
        <v>0</v>
      </c>
      <c r="AL354" s="1014">
        <f t="shared" ref="AL354" si="457">+J354*Z354</f>
        <v>0</v>
      </c>
      <c r="AM354" s="1014">
        <f t="shared" ref="AM354" si="458">+K354*AA354</f>
        <v>0</v>
      </c>
      <c r="AN354" s="1014">
        <f t="shared" ref="AN354" si="459">+L354*AB354</f>
        <v>0</v>
      </c>
      <c r="AO354" s="1014">
        <f t="shared" ref="AO354" si="460">+M354*AC354</f>
        <v>0</v>
      </c>
      <c r="AP354" s="1014">
        <f t="shared" ref="AP354" si="461">+N354*AD354</f>
        <v>0</v>
      </c>
      <c r="AQ354" s="1014">
        <f t="shared" ref="AQ354" si="462">+O354*AE354</f>
        <v>0</v>
      </c>
      <c r="AR354" s="1014">
        <f t="shared" ref="AR354" si="463">+P354*AF354</f>
        <v>0</v>
      </c>
      <c r="AS354" s="131">
        <f t="shared" si="435"/>
        <v>0</v>
      </c>
    </row>
    <row r="355" spans="2:45" x14ac:dyDescent="0.2">
      <c r="B355" s="25" t="s">
        <v>702</v>
      </c>
      <c r="C355" s="509" t="s">
        <v>481</v>
      </c>
      <c r="D355" s="510" t="s">
        <v>131</v>
      </c>
      <c r="E355" s="513">
        <f t="shared" ref="E355:P355" si="464">E356+E357</f>
        <v>0</v>
      </c>
      <c r="F355" s="513">
        <f t="shared" si="464"/>
        <v>0</v>
      </c>
      <c r="G355" s="513">
        <f t="shared" si="464"/>
        <v>0</v>
      </c>
      <c r="H355" s="513">
        <f t="shared" si="464"/>
        <v>0</v>
      </c>
      <c r="I355" s="513">
        <f t="shared" si="464"/>
        <v>0</v>
      </c>
      <c r="J355" s="513">
        <f t="shared" si="464"/>
        <v>0</v>
      </c>
      <c r="K355" s="513">
        <f t="shared" si="464"/>
        <v>0</v>
      </c>
      <c r="L355" s="513">
        <f t="shared" si="464"/>
        <v>0</v>
      </c>
      <c r="M355" s="513">
        <f t="shared" si="464"/>
        <v>0</v>
      </c>
      <c r="N355" s="513">
        <f t="shared" si="464"/>
        <v>0</v>
      </c>
      <c r="O355" s="513">
        <f t="shared" si="464"/>
        <v>0</v>
      </c>
      <c r="P355" s="513">
        <f t="shared" si="464"/>
        <v>0</v>
      </c>
      <c r="Q355" s="131">
        <f>SUM(E355:P355)</f>
        <v>0</v>
      </c>
      <c r="R355" s="493"/>
      <c r="S355" s="25" t="s">
        <v>702</v>
      </c>
      <c r="T355" s="509" t="s">
        <v>481</v>
      </c>
      <c r="U355" s="513">
        <f>U356+U357</f>
        <v>0</v>
      </c>
      <c r="V355" s="513"/>
      <c r="W355" s="513"/>
      <c r="X355" s="513"/>
      <c r="Y355" s="513"/>
      <c r="Z355" s="513"/>
      <c r="AA355" s="513"/>
      <c r="AB355" s="513"/>
      <c r="AC355" s="513"/>
      <c r="AD355" s="513"/>
      <c r="AE355" s="513"/>
      <c r="AF355" s="1028"/>
      <c r="AG355" s="1014">
        <f>AG356+AG357</f>
        <v>0</v>
      </c>
      <c r="AH355" s="513">
        <f t="shared" ref="AH355:AR355" si="465">AH356+AH357</f>
        <v>0</v>
      </c>
      <c r="AI355" s="513">
        <f t="shared" si="465"/>
        <v>0</v>
      </c>
      <c r="AJ355" s="513">
        <f t="shared" si="465"/>
        <v>0</v>
      </c>
      <c r="AK355" s="513">
        <f t="shared" si="465"/>
        <v>0</v>
      </c>
      <c r="AL355" s="513">
        <f t="shared" si="465"/>
        <v>0</v>
      </c>
      <c r="AM355" s="513">
        <f t="shared" si="465"/>
        <v>0</v>
      </c>
      <c r="AN355" s="513">
        <f t="shared" si="465"/>
        <v>0</v>
      </c>
      <c r="AO355" s="513">
        <f t="shared" si="465"/>
        <v>0</v>
      </c>
      <c r="AP355" s="513">
        <f t="shared" si="465"/>
        <v>0</v>
      </c>
      <c r="AQ355" s="513">
        <f t="shared" si="465"/>
        <v>0</v>
      </c>
      <c r="AR355" s="513">
        <f t="shared" si="465"/>
        <v>0</v>
      </c>
      <c r="AS355" s="131">
        <f t="shared" si="435"/>
        <v>0</v>
      </c>
    </row>
    <row r="356" spans="2:45" x14ac:dyDescent="0.2">
      <c r="B356" s="25" t="s">
        <v>703</v>
      </c>
      <c r="C356" s="512" t="s">
        <v>690</v>
      </c>
      <c r="D356" s="510" t="s">
        <v>131</v>
      </c>
      <c r="E356" s="500"/>
      <c r="F356" s="500"/>
      <c r="G356" s="500"/>
      <c r="H356" s="500"/>
      <c r="I356" s="500"/>
      <c r="J356" s="500"/>
      <c r="K356" s="500"/>
      <c r="L356" s="500"/>
      <c r="M356" s="500"/>
      <c r="N356" s="500"/>
      <c r="O356" s="500"/>
      <c r="P356" s="500"/>
      <c r="Q356" s="131">
        <f>SUM(E356:P356)</f>
        <v>0</v>
      </c>
      <c r="R356" s="493"/>
      <c r="S356" s="25" t="s">
        <v>703</v>
      </c>
      <c r="T356" s="512" t="s">
        <v>690</v>
      </c>
      <c r="U356" s="500"/>
      <c r="V356" s="500"/>
      <c r="W356" s="500"/>
      <c r="X356" s="500"/>
      <c r="Y356" s="500"/>
      <c r="Z356" s="500"/>
      <c r="AA356" s="500"/>
      <c r="AB356" s="500"/>
      <c r="AC356" s="500"/>
      <c r="AD356" s="500"/>
      <c r="AE356" s="500"/>
      <c r="AF356" s="1027"/>
      <c r="AG356" s="1014">
        <f>+E356*U356</f>
        <v>0</v>
      </c>
      <c r="AH356" s="1014">
        <f t="shared" ref="AH356:AH357" si="466">+F356*V356</f>
        <v>0</v>
      </c>
      <c r="AI356" s="1014">
        <f t="shared" ref="AI356:AI357" si="467">+G356*W356</f>
        <v>0</v>
      </c>
      <c r="AJ356" s="1014">
        <f t="shared" ref="AJ356:AJ357" si="468">+H356*X356</f>
        <v>0</v>
      </c>
      <c r="AK356" s="1014">
        <f t="shared" ref="AK356:AK357" si="469">+I356*Y356</f>
        <v>0</v>
      </c>
      <c r="AL356" s="1014">
        <f t="shared" ref="AL356:AL357" si="470">+J356*Z356</f>
        <v>0</v>
      </c>
      <c r="AM356" s="1014">
        <f t="shared" ref="AM356:AM357" si="471">+K356*AA356</f>
        <v>0</v>
      </c>
      <c r="AN356" s="1014">
        <f t="shared" ref="AN356:AN357" si="472">+L356*AB356</f>
        <v>0</v>
      </c>
      <c r="AO356" s="1014">
        <f t="shared" ref="AO356:AO357" si="473">+M356*AC356</f>
        <v>0</v>
      </c>
      <c r="AP356" s="1014">
        <f t="shared" ref="AP356:AP357" si="474">+N356*AD356</f>
        <v>0</v>
      </c>
      <c r="AQ356" s="1014">
        <f t="shared" ref="AQ356:AQ357" si="475">+O356*AE356</f>
        <v>0</v>
      </c>
      <c r="AR356" s="1014">
        <f t="shared" ref="AR356:AR357" si="476">+P356*AF356</f>
        <v>0</v>
      </c>
      <c r="AS356" s="131">
        <f t="shared" si="435"/>
        <v>0</v>
      </c>
    </row>
    <row r="357" spans="2:45" x14ac:dyDescent="0.2">
      <c r="B357" s="25" t="s">
        <v>704</v>
      </c>
      <c r="C357" s="512" t="s">
        <v>696</v>
      </c>
      <c r="D357" s="510" t="s">
        <v>131</v>
      </c>
      <c r="E357" s="500"/>
      <c r="F357" s="500"/>
      <c r="G357" s="500"/>
      <c r="H357" s="500"/>
      <c r="I357" s="500"/>
      <c r="J357" s="500"/>
      <c r="K357" s="500"/>
      <c r="L357" s="500"/>
      <c r="M357" s="500"/>
      <c r="N357" s="500"/>
      <c r="O357" s="500"/>
      <c r="P357" s="500"/>
      <c r="Q357" s="131">
        <f>SUM(E357:P357)</f>
        <v>0</v>
      </c>
      <c r="R357" s="493"/>
      <c r="S357" s="25" t="s">
        <v>704</v>
      </c>
      <c r="T357" s="512" t="s">
        <v>696</v>
      </c>
      <c r="U357" s="500"/>
      <c r="V357" s="500"/>
      <c r="W357" s="500"/>
      <c r="X357" s="500"/>
      <c r="Y357" s="500"/>
      <c r="Z357" s="500"/>
      <c r="AA357" s="500"/>
      <c r="AB357" s="500"/>
      <c r="AC357" s="500"/>
      <c r="AD357" s="500"/>
      <c r="AE357" s="500"/>
      <c r="AF357" s="1027"/>
      <c r="AG357" s="1014">
        <f>+E357*U357</f>
        <v>0</v>
      </c>
      <c r="AH357" s="1014">
        <f t="shared" si="466"/>
        <v>0</v>
      </c>
      <c r="AI357" s="1014">
        <f t="shared" si="467"/>
        <v>0</v>
      </c>
      <c r="AJ357" s="1014">
        <f t="shared" si="468"/>
        <v>0</v>
      </c>
      <c r="AK357" s="1014">
        <f t="shared" si="469"/>
        <v>0</v>
      </c>
      <c r="AL357" s="1014">
        <f t="shared" si="470"/>
        <v>0</v>
      </c>
      <c r="AM357" s="1014">
        <f t="shared" si="471"/>
        <v>0</v>
      </c>
      <c r="AN357" s="1014">
        <f t="shared" si="472"/>
        <v>0</v>
      </c>
      <c r="AO357" s="1014">
        <f t="shared" si="473"/>
        <v>0</v>
      </c>
      <c r="AP357" s="1014">
        <f t="shared" si="474"/>
        <v>0</v>
      </c>
      <c r="AQ357" s="1014">
        <f t="shared" si="475"/>
        <v>0</v>
      </c>
      <c r="AR357" s="1014">
        <f t="shared" si="476"/>
        <v>0</v>
      </c>
      <c r="AS357" s="131">
        <f t="shared" si="435"/>
        <v>0</v>
      </c>
    </row>
    <row r="358" spans="2:45" x14ac:dyDescent="0.2">
      <c r="B358" s="25"/>
      <c r="C358" s="511" t="s">
        <v>705</v>
      </c>
      <c r="D358" s="510"/>
      <c r="E358" s="513">
        <f>+E360+E361</f>
        <v>0</v>
      </c>
      <c r="F358" s="513">
        <f t="shared" ref="F358:P358" si="477">+F360+F361</f>
        <v>0</v>
      </c>
      <c r="G358" s="513">
        <f t="shared" si="477"/>
        <v>0</v>
      </c>
      <c r="H358" s="513">
        <f t="shared" si="477"/>
        <v>0</v>
      </c>
      <c r="I358" s="513">
        <f t="shared" si="477"/>
        <v>0</v>
      </c>
      <c r="J358" s="513">
        <f t="shared" si="477"/>
        <v>0</v>
      </c>
      <c r="K358" s="513">
        <f t="shared" si="477"/>
        <v>0</v>
      </c>
      <c r="L358" s="513">
        <f t="shared" si="477"/>
        <v>0</v>
      </c>
      <c r="M358" s="513">
        <f t="shared" si="477"/>
        <v>0</v>
      </c>
      <c r="N358" s="513">
        <f t="shared" si="477"/>
        <v>0</v>
      </c>
      <c r="O358" s="513">
        <f t="shared" si="477"/>
        <v>0</v>
      </c>
      <c r="P358" s="513">
        <f t="shared" si="477"/>
        <v>0</v>
      </c>
      <c r="Q358" s="131">
        <f>SUM(E358:P358)</f>
        <v>0</v>
      </c>
      <c r="R358" s="493"/>
      <c r="S358" s="25"/>
      <c r="T358" s="511" t="s">
        <v>705</v>
      </c>
      <c r="U358" s="513">
        <f>+U360+U361</f>
        <v>0</v>
      </c>
      <c r="V358" s="513"/>
      <c r="W358" s="513"/>
      <c r="X358" s="513"/>
      <c r="Y358" s="513"/>
      <c r="Z358" s="513"/>
      <c r="AA358" s="513"/>
      <c r="AB358" s="513"/>
      <c r="AC358" s="513"/>
      <c r="AD358" s="513"/>
      <c r="AE358" s="513"/>
      <c r="AF358" s="1028"/>
      <c r="AG358" s="1014">
        <f>+AG360+AG361</f>
        <v>0</v>
      </c>
      <c r="AH358" s="513">
        <f t="shared" ref="AH358:AR358" si="478">+AH360+AH361</f>
        <v>0</v>
      </c>
      <c r="AI358" s="513">
        <f t="shared" si="478"/>
        <v>0</v>
      </c>
      <c r="AJ358" s="513">
        <f t="shared" si="478"/>
        <v>0</v>
      </c>
      <c r="AK358" s="513">
        <f t="shared" si="478"/>
        <v>0</v>
      </c>
      <c r="AL358" s="513">
        <f t="shared" si="478"/>
        <v>0</v>
      </c>
      <c r="AM358" s="513">
        <f t="shared" si="478"/>
        <v>0</v>
      </c>
      <c r="AN358" s="513">
        <f t="shared" si="478"/>
        <v>0</v>
      </c>
      <c r="AO358" s="513">
        <f t="shared" si="478"/>
        <v>0</v>
      </c>
      <c r="AP358" s="513">
        <f t="shared" si="478"/>
        <v>0</v>
      </c>
      <c r="AQ358" s="513">
        <f t="shared" si="478"/>
        <v>0</v>
      </c>
      <c r="AR358" s="513">
        <f t="shared" si="478"/>
        <v>0</v>
      </c>
      <c r="AS358" s="131">
        <f t="shared" si="435"/>
        <v>0</v>
      </c>
    </row>
    <row r="359" spans="2:45" x14ac:dyDescent="0.2">
      <c r="B359" s="25" t="s">
        <v>706</v>
      </c>
      <c r="C359" s="509" t="s">
        <v>488</v>
      </c>
      <c r="D359" s="510"/>
      <c r="E359" s="513"/>
      <c r="F359" s="513"/>
      <c r="G359" s="513"/>
      <c r="H359" s="513"/>
      <c r="I359" s="513"/>
      <c r="J359" s="513"/>
      <c r="K359" s="513"/>
      <c r="L359" s="513"/>
      <c r="M359" s="513"/>
      <c r="N359" s="513"/>
      <c r="O359" s="513"/>
      <c r="P359" s="513"/>
      <c r="Q359" s="498"/>
      <c r="R359" s="493"/>
      <c r="S359" s="25" t="s">
        <v>706</v>
      </c>
      <c r="T359" s="509" t="s">
        <v>488</v>
      </c>
      <c r="U359" s="513"/>
      <c r="V359" s="513"/>
      <c r="W359" s="513"/>
      <c r="X359" s="513"/>
      <c r="Y359" s="513"/>
      <c r="Z359" s="513"/>
      <c r="AA359" s="513"/>
      <c r="AB359" s="513"/>
      <c r="AC359" s="513"/>
      <c r="AD359" s="513"/>
      <c r="AE359" s="513"/>
      <c r="AF359" s="1028"/>
      <c r="AG359" s="1014"/>
      <c r="AH359" s="513"/>
      <c r="AI359" s="513"/>
      <c r="AJ359" s="513"/>
      <c r="AK359" s="513"/>
      <c r="AL359" s="513"/>
      <c r="AM359" s="513"/>
      <c r="AN359" s="513"/>
      <c r="AO359" s="513"/>
      <c r="AP359" s="513"/>
      <c r="AQ359" s="513"/>
      <c r="AR359" s="513"/>
      <c r="AS359" s="498">
        <f t="shared" si="435"/>
        <v>0</v>
      </c>
    </row>
    <row r="360" spans="2:45" x14ac:dyDescent="0.2">
      <c r="B360" s="25" t="s">
        <v>707</v>
      </c>
      <c r="C360" s="495" t="s">
        <v>648</v>
      </c>
      <c r="D360" s="510" t="s">
        <v>479</v>
      </c>
      <c r="E360" s="500"/>
      <c r="F360" s="500"/>
      <c r="G360" s="500"/>
      <c r="H360" s="500"/>
      <c r="I360" s="500"/>
      <c r="J360" s="500"/>
      <c r="K360" s="500"/>
      <c r="L360" s="500"/>
      <c r="M360" s="500"/>
      <c r="N360" s="500"/>
      <c r="O360" s="500"/>
      <c r="P360" s="500"/>
      <c r="Q360" s="131">
        <f>SUM(E360:P360)</f>
        <v>0</v>
      </c>
      <c r="R360" s="493"/>
      <c r="S360" s="25" t="s">
        <v>707</v>
      </c>
      <c r="T360" s="495" t="s">
        <v>648</v>
      </c>
      <c r="U360" s="500"/>
      <c r="V360" s="500"/>
      <c r="W360" s="500"/>
      <c r="X360" s="500"/>
      <c r="Y360" s="500"/>
      <c r="Z360" s="500"/>
      <c r="AA360" s="500"/>
      <c r="AB360" s="500"/>
      <c r="AC360" s="500"/>
      <c r="AD360" s="500"/>
      <c r="AE360" s="500"/>
      <c r="AF360" s="1027"/>
      <c r="AG360" s="1014">
        <f>+E360*U360</f>
        <v>0</v>
      </c>
      <c r="AH360" s="1014">
        <f t="shared" ref="AH360" si="479">+F360*V360</f>
        <v>0</v>
      </c>
      <c r="AI360" s="1014">
        <f t="shared" ref="AI360" si="480">+G360*W360</f>
        <v>0</v>
      </c>
      <c r="AJ360" s="1014">
        <f t="shared" ref="AJ360" si="481">+H360*X360</f>
        <v>0</v>
      </c>
      <c r="AK360" s="1014">
        <f t="shared" ref="AK360" si="482">+I360*Y360</f>
        <v>0</v>
      </c>
      <c r="AL360" s="1014">
        <f t="shared" ref="AL360" si="483">+J360*Z360</f>
        <v>0</v>
      </c>
      <c r="AM360" s="1014">
        <f t="shared" ref="AM360" si="484">+K360*AA360</f>
        <v>0</v>
      </c>
      <c r="AN360" s="1014">
        <f t="shared" ref="AN360" si="485">+L360*AB360</f>
        <v>0</v>
      </c>
      <c r="AO360" s="1014">
        <f t="shared" ref="AO360" si="486">+M360*AC360</f>
        <v>0</v>
      </c>
      <c r="AP360" s="1014">
        <f t="shared" ref="AP360" si="487">+N360*AD360</f>
        <v>0</v>
      </c>
      <c r="AQ360" s="1014">
        <f t="shared" ref="AQ360" si="488">+O360*AE360</f>
        <v>0</v>
      </c>
      <c r="AR360" s="1014">
        <f t="shared" ref="AR360" si="489">+P360*AF360</f>
        <v>0</v>
      </c>
      <c r="AS360" s="131">
        <f t="shared" si="435"/>
        <v>0</v>
      </c>
    </row>
    <row r="361" spans="2:45" x14ac:dyDescent="0.2">
      <c r="B361" s="25" t="s">
        <v>708</v>
      </c>
      <c r="C361" s="526" t="s">
        <v>481</v>
      </c>
      <c r="D361" s="510" t="s">
        <v>131</v>
      </c>
      <c r="E361" s="513">
        <f t="shared" ref="E361:P361" si="490">E362+E363</f>
        <v>0</v>
      </c>
      <c r="F361" s="513">
        <f t="shared" si="490"/>
        <v>0</v>
      </c>
      <c r="G361" s="513">
        <f t="shared" si="490"/>
        <v>0</v>
      </c>
      <c r="H361" s="513">
        <f t="shared" si="490"/>
        <v>0</v>
      </c>
      <c r="I361" s="513">
        <f t="shared" si="490"/>
        <v>0</v>
      </c>
      <c r="J361" s="513">
        <f t="shared" si="490"/>
        <v>0</v>
      </c>
      <c r="K361" s="513">
        <f t="shared" si="490"/>
        <v>0</v>
      </c>
      <c r="L361" s="513">
        <f t="shared" si="490"/>
        <v>0</v>
      </c>
      <c r="M361" s="513">
        <f t="shared" si="490"/>
        <v>0</v>
      </c>
      <c r="N361" s="513">
        <f t="shared" si="490"/>
        <v>0</v>
      </c>
      <c r="O361" s="513">
        <f t="shared" si="490"/>
        <v>0</v>
      </c>
      <c r="P361" s="513">
        <f t="shared" si="490"/>
        <v>0</v>
      </c>
      <c r="Q361" s="131">
        <f>SUM(E361:P361)</f>
        <v>0</v>
      </c>
      <c r="R361" s="493"/>
      <c r="S361" s="25" t="s">
        <v>708</v>
      </c>
      <c r="T361" s="526" t="s">
        <v>481</v>
      </c>
      <c r="U361" s="513">
        <f>U362+U363</f>
        <v>0</v>
      </c>
      <c r="V361" s="513"/>
      <c r="W361" s="513"/>
      <c r="X361" s="513"/>
      <c r="Y361" s="513"/>
      <c r="Z361" s="513"/>
      <c r="AA361" s="513"/>
      <c r="AB361" s="513"/>
      <c r="AC361" s="513"/>
      <c r="AD361" s="513"/>
      <c r="AE361" s="513"/>
      <c r="AF361" s="1028"/>
      <c r="AG361" s="1014">
        <f>AG362+AG363</f>
        <v>0</v>
      </c>
      <c r="AH361" s="513">
        <f t="shared" ref="AH361:AR361" si="491">AH362+AH363</f>
        <v>0</v>
      </c>
      <c r="AI361" s="513">
        <f t="shared" si="491"/>
        <v>0</v>
      </c>
      <c r="AJ361" s="513">
        <f t="shared" si="491"/>
        <v>0</v>
      </c>
      <c r="AK361" s="513">
        <f t="shared" si="491"/>
        <v>0</v>
      </c>
      <c r="AL361" s="513">
        <f t="shared" si="491"/>
        <v>0</v>
      </c>
      <c r="AM361" s="513">
        <f t="shared" si="491"/>
        <v>0</v>
      </c>
      <c r="AN361" s="513">
        <f t="shared" si="491"/>
        <v>0</v>
      </c>
      <c r="AO361" s="513">
        <f t="shared" si="491"/>
        <v>0</v>
      </c>
      <c r="AP361" s="513">
        <f t="shared" si="491"/>
        <v>0</v>
      </c>
      <c r="AQ361" s="513">
        <f t="shared" si="491"/>
        <v>0</v>
      </c>
      <c r="AR361" s="513">
        <f t="shared" si="491"/>
        <v>0</v>
      </c>
      <c r="AS361" s="131">
        <f t="shared" si="435"/>
        <v>0</v>
      </c>
    </row>
    <row r="362" spans="2:45" x14ac:dyDescent="0.2">
      <c r="B362" s="25" t="s">
        <v>709</v>
      </c>
      <c r="C362" s="534" t="s">
        <v>690</v>
      </c>
      <c r="D362" s="510" t="s">
        <v>131</v>
      </c>
      <c r="E362" s="500"/>
      <c r="F362" s="500"/>
      <c r="G362" s="500"/>
      <c r="H362" s="500"/>
      <c r="I362" s="500"/>
      <c r="J362" s="500"/>
      <c r="K362" s="500"/>
      <c r="L362" s="500"/>
      <c r="M362" s="500"/>
      <c r="N362" s="500"/>
      <c r="O362" s="500"/>
      <c r="P362" s="500"/>
      <c r="Q362" s="131">
        <f>SUM(E362:P362)</f>
        <v>0</v>
      </c>
      <c r="R362" s="493"/>
      <c r="S362" s="25" t="s">
        <v>709</v>
      </c>
      <c r="T362" s="534" t="s">
        <v>690</v>
      </c>
      <c r="U362" s="500"/>
      <c r="V362" s="500"/>
      <c r="W362" s="500"/>
      <c r="X362" s="500"/>
      <c r="Y362" s="500"/>
      <c r="Z362" s="500"/>
      <c r="AA362" s="500"/>
      <c r="AB362" s="500"/>
      <c r="AC362" s="500"/>
      <c r="AD362" s="500"/>
      <c r="AE362" s="500"/>
      <c r="AF362" s="1027"/>
      <c r="AG362" s="1014">
        <f>+E362*U362</f>
        <v>0</v>
      </c>
      <c r="AH362" s="1014">
        <f t="shared" ref="AH362:AH363" si="492">+F362*V362</f>
        <v>0</v>
      </c>
      <c r="AI362" s="1014">
        <f t="shared" ref="AI362:AI363" si="493">+G362*W362</f>
        <v>0</v>
      </c>
      <c r="AJ362" s="1014">
        <f t="shared" ref="AJ362:AJ363" si="494">+H362*X362</f>
        <v>0</v>
      </c>
      <c r="AK362" s="1014">
        <f t="shared" ref="AK362:AK363" si="495">+I362*Y362</f>
        <v>0</v>
      </c>
      <c r="AL362" s="1014">
        <f t="shared" ref="AL362:AL363" si="496">+J362*Z362</f>
        <v>0</v>
      </c>
      <c r="AM362" s="1014">
        <f t="shared" ref="AM362:AM363" si="497">+K362*AA362</f>
        <v>0</v>
      </c>
      <c r="AN362" s="1014">
        <f t="shared" ref="AN362:AN363" si="498">+L362*AB362</f>
        <v>0</v>
      </c>
      <c r="AO362" s="1014">
        <f t="shared" ref="AO362:AO363" si="499">+M362*AC362</f>
        <v>0</v>
      </c>
      <c r="AP362" s="1014">
        <f t="shared" ref="AP362:AP363" si="500">+N362*AD362</f>
        <v>0</v>
      </c>
      <c r="AQ362" s="1014">
        <f t="shared" ref="AQ362:AQ363" si="501">+O362*AE362</f>
        <v>0</v>
      </c>
      <c r="AR362" s="1014">
        <f t="shared" ref="AR362:AR363" si="502">+P362*AF362</f>
        <v>0</v>
      </c>
      <c r="AS362" s="131">
        <f t="shared" si="435"/>
        <v>0</v>
      </c>
    </row>
    <row r="363" spans="2:45" x14ac:dyDescent="0.2">
      <c r="B363" s="25" t="s">
        <v>710</v>
      </c>
      <c r="C363" s="534" t="s">
        <v>696</v>
      </c>
      <c r="D363" s="510" t="s">
        <v>131</v>
      </c>
      <c r="E363" s="500"/>
      <c r="F363" s="500"/>
      <c r="G363" s="500"/>
      <c r="H363" s="500"/>
      <c r="I363" s="500"/>
      <c r="J363" s="500"/>
      <c r="K363" s="500"/>
      <c r="L363" s="500"/>
      <c r="M363" s="500"/>
      <c r="N363" s="500"/>
      <c r="O363" s="500"/>
      <c r="P363" s="500"/>
      <c r="Q363" s="131">
        <f>SUM(E363:P363)</f>
        <v>0</v>
      </c>
      <c r="R363" s="493"/>
      <c r="S363" s="25" t="s">
        <v>710</v>
      </c>
      <c r="T363" s="534" t="s">
        <v>696</v>
      </c>
      <c r="U363" s="500"/>
      <c r="V363" s="500"/>
      <c r="W363" s="500"/>
      <c r="X363" s="500"/>
      <c r="Y363" s="500"/>
      <c r="Z363" s="500"/>
      <c r="AA363" s="500"/>
      <c r="AB363" s="500"/>
      <c r="AC363" s="500"/>
      <c r="AD363" s="500"/>
      <c r="AE363" s="500"/>
      <c r="AF363" s="1027"/>
      <c r="AG363" s="1014">
        <f>+E363*U363</f>
        <v>0</v>
      </c>
      <c r="AH363" s="1014">
        <f t="shared" si="492"/>
        <v>0</v>
      </c>
      <c r="AI363" s="1014">
        <f t="shared" si="493"/>
        <v>0</v>
      </c>
      <c r="AJ363" s="1014">
        <f t="shared" si="494"/>
        <v>0</v>
      </c>
      <c r="AK363" s="1014">
        <f t="shared" si="495"/>
        <v>0</v>
      </c>
      <c r="AL363" s="1014">
        <f t="shared" si="496"/>
        <v>0</v>
      </c>
      <c r="AM363" s="1014">
        <f t="shared" si="497"/>
        <v>0</v>
      </c>
      <c r="AN363" s="1014">
        <f t="shared" si="498"/>
        <v>0</v>
      </c>
      <c r="AO363" s="1014">
        <f t="shared" si="499"/>
        <v>0</v>
      </c>
      <c r="AP363" s="1014">
        <f t="shared" si="500"/>
        <v>0</v>
      </c>
      <c r="AQ363" s="1014">
        <f t="shared" si="501"/>
        <v>0</v>
      </c>
      <c r="AR363" s="1014">
        <f t="shared" si="502"/>
        <v>0</v>
      </c>
      <c r="AS363" s="131">
        <f t="shared" si="435"/>
        <v>0</v>
      </c>
    </row>
    <row r="364" spans="2:45" x14ac:dyDescent="0.2">
      <c r="B364" s="324"/>
      <c r="C364" s="772" t="s">
        <v>505</v>
      </c>
      <c r="D364" s="508"/>
      <c r="E364" s="135">
        <f>+E366+E367</f>
        <v>0</v>
      </c>
      <c r="F364" s="135">
        <f t="shared" ref="F364:P364" si="503">+F366+F367</f>
        <v>0</v>
      </c>
      <c r="G364" s="135">
        <f t="shared" si="503"/>
        <v>0</v>
      </c>
      <c r="H364" s="135">
        <f t="shared" si="503"/>
        <v>0</v>
      </c>
      <c r="I364" s="135">
        <f t="shared" si="503"/>
        <v>0</v>
      </c>
      <c r="J364" s="135">
        <f t="shared" si="503"/>
        <v>0</v>
      </c>
      <c r="K364" s="135">
        <f t="shared" si="503"/>
        <v>0</v>
      </c>
      <c r="L364" s="135">
        <f t="shared" si="503"/>
        <v>0</v>
      </c>
      <c r="M364" s="135">
        <f t="shared" si="503"/>
        <v>0</v>
      </c>
      <c r="N364" s="135">
        <f t="shared" si="503"/>
        <v>0</v>
      </c>
      <c r="O364" s="135">
        <f t="shared" si="503"/>
        <v>0</v>
      </c>
      <c r="P364" s="135">
        <f t="shared" si="503"/>
        <v>0</v>
      </c>
      <c r="Q364" s="130">
        <f>SUM(E364:P364)</f>
        <v>0</v>
      </c>
      <c r="R364" s="493"/>
      <c r="S364" s="324"/>
      <c r="T364" s="772" t="s">
        <v>505</v>
      </c>
      <c r="U364" s="135">
        <f>+U366+U367</f>
        <v>0</v>
      </c>
      <c r="V364" s="135"/>
      <c r="W364" s="135"/>
      <c r="X364" s="135"/>
      <c r="Y364" s="135"/>
      <c r="Z364" s="135"/>
      <c r="AA364" s="135"/>
      <c r="AB364" s="135"/>
      <c r="AC364" s="135"/>
      <c r="AD364" s="135"/>
      <c r="AE364" s="135"/>
      <c r="AF364" s="1026"/>
      <c r="AG364" s="1013">
        <f>+AG366+AG367</f>
        <v>0</v>
      </c>
      <c r="AH364" s="135">
        <f t="shared" ref="AH364:AR364" si="504">+AH366+AH367</f>
        <v>0</v>
      </c>
      <c r="AI364" s="135">
        <f t="shared" si="504"/>
        <v>0</v>
      </c>
      <c r="AJ364" s="135">
        <f t="shared" si="504"/>
        <v>0</v>
      </c>
      <c r="AK364" s="135">
        <f t="shared" si="504"/>
        <v>0</v>
      </c>
      <c r="AL364" s="135">
        <f t="shared" si="504"/>
        <v>0</v>
      </c>
      <c r="AM364" s="135">
        <f t="shared" si="504"/>
        <v>0</v>
      </c>
      <c r="AN364" s="135">
        <f t="shared" si="504"/>
        <v>0</v>
      </c>
      <c r="AO364" s="135">
        <f t="shared" si="504"/>
        <v>0</v>
      </c>
      <c r="AP364" s="135">
        <f t="shared" si="504"/>
        <v>0</v>
      </c>
      <c r="AQ364" s="135">
        <f t="shared" si="504"/>
        <v>0</v>
      </c>
      <c r="AR364" s="135">
        <f t="shared" si="504"/>
        <v>0</v>
      </c>
      <c r="AS364" s="130">
        <f t="shared" si="435"/>
        <v>0</v>
      </c>
    </row>
    <row r="365" spans="2:45" x14ac:dyDescent="0.2">
      <c r="B365" s="25" t="s">
        <v>711</v>
      </c>
      <c r="C365" s="509" t="s">
        <v>488</v>
      </c>
      <c r="D365" s="510"/>
      <c r="E365" s="513"/>
      <c r="F365" s="513"/>
      <c r="G365" s="513"/>
      <c r="H365" s="513"/>
      <c r="I365" s="513"/>
      <c r="J365" s="513"/>
      <c r="K365" s="513"/>
      <c r="L365" s="513"/>
      <c r="M365" s="513"/>
      <c r="N365" s="513"/>
      <c r="O365" s="513"/>
      <c r="P365" s="513"/>
      <c r="Q365" s="498"/>
      <c r="R365" s="493"/>
      <c r="S365" s="25" t="s">
        <v>711</v>
      </c>
      <c r="T365" s="509" t="s">
        <v>488</v>
      </c>
      <c r="U365" s="513"/>
      <c r="V365" s="513"/>
      <c r="W365" s="513"/>
      <c r="X365" s="513"/>
      <c r="Y365" s="513"/>
      <c r="Z365" s="513"/>
      <c r="AA365" s="513"/>
      <c r="AB365" s="513"/>
      <c r="AC365" s="513"/>
      <c r="AD365" s="513"/>
      <c r="AE365" s="513"/>
      <c r="AF365" s="1028"/>
      <c r="AG365" s="1014"/>
      <c r="AH365" s="513"/>
      <c r="AI365" s="513"/>
      <c r="AJ365" s="513"/>
      <c r="AK365" s="513"/>
      <c r="AL365" s="513"/>
      <c r="AM365" s="513"/>
      <c r="AN365" s="513"/>
      <c r="AO365" s="513"/>
      <c r="AP365" s="513"/>
      <c r="AQ365" s="513"/>
      <c r="AR365" s="513"/>
      <c r="AS365" s="498">
        <f t="shared" si="435"/>
        <v>0</v>
      </c>
    </row>
    <row r="366" spans="2:45" x14ac:dyDescent="0.2">
      <c r="B366" s="25" t="s">
        <v>712</v>
      </c>
      <c r="C366" s="495" t="s">
        <v>648</v>
      </c>
      <c r="D366" s="510" t="s">
        <v>479</v>
      </c>
      <c r="E366" s="500"/>
      <c r="F366" s="500"/>
      <c r="G366" s="500"/>
      <c r="H366" s="500"/>
      <c r="I366" s="500"/>
      <c r="J366" s="500"/>
      <c r="K366" s="500"/>
      <c r="L366" s="500"/>
      <c r="M366" s="500"/>
      <c r="N366" s="500"/>
      <c r="O366" s="500"/>
      <c r="P366" s="500"/>
      <c r="Q366" s="131">
        <f>SUM(E366:P366)</f>
        <v>0</v>
      </c>
      <c r="R366" s="493"/>
      <c r="S366" s="25" t="s">
        <v>712</v>
      </c>
      <c r="T366" s="495" t="s">
        <v>648</v>
      </c>
      <c r="U366" s="500"/>
      <c r="V366" s="500"/>
      <c r="W366" s="500"/>
      <c r="X366" s="500"/>
      <c r="Y366" s="500"/>
      <c r="Z366" s="500"/>
      <c r="AA366" s="500"/>
      <c r="AB366" s="500"/>
      <c r="AC366" s="500"/>
      <c r="AD366" s="500"/>
      <c r="AE366" s="500"/>
      <c r="AF366" s="1027"/>
      <c r="AG366" s="1014">
        <f>+E366*U366</f>
        <v>0</v>
      </c>
      <c r="AH366" s="1014">
        <f t="shared" ref="AH366:AH367" si="505">+F366*V366</f>
        <v>0</v>
      </c>
      <c r="AI366" s="1014">
        <f t="shared" ref="AI366:AI367" si="506">+G366*W366</f>
        <v>0</v>
      </c>
      <c r="AJ366" s="1014">
        <f t="shared" ref="AJ366:AJ367" si="507">+H366*X366</f>
        <v>0</v>
      </c>
      <c r="AK366" s="1014">
        <f t="shared" ref="AK366:AK367" si="508">+I366*Y366</f>
        <v>0</v>
      </c>
      <c r="AL366" s="1014">
        <f t="shared" ref="AL366:AL367" si="509">+J366*Z366</f>
        <v>0</v>
      </c>
      <c r="AM366" s="1014">
        <f t="shared" ref="AM366:AM367" si="510">+K366*AA366</f>
        <v>0</v>
      </c>
      <c r="AN366" s="1014">
        <f t="shared" ref="AN366:AN367" si="511">+L366*AB366</f>
        <v>0</v>
      </c>
      <c r="AO366" s="1014">
        <f t="shared" ref="AO366:AO367" si="512">+M366*AC366</f>
        <v>0</v>
      </c>
      <c r="AP366" s="1014">
        <f t="shared" ref="AP366:AP367" si="513">+N366*AD366</f>
        <v>0</v>
      </c>
      <c r="AQ366" s="1014">
        <f t="shared" ref="AQ366:AQ367" si="514">+O366*AE366</f>
        <v>0</v>
      </c>
      <c r="AR366" s="1014">
        <f t="shared" ref="AR366:AR367" si="515">+P366*AF366</f>
        <v>0</v>
      </c>
      <c r="AS366" s="131">
        <f t="shared" si="435"/>
        <v>0</v>
      </c>
    </row>
    <row r="367" spans="2:45" x14ac:dyDescent="0.2">
      <c r="B367" s="25" t="s">
        <v>713</v>
      </c>
      <c r="C367" s="526" t="s">
        <v>481</v>
      </c>
      <c r="D367" s="510" t="s">
        <v>131</v>
      </c>
      <c r="E367" s="500"/>
      <c r="F367" s="500"/>
      <c r="G367" s="500"/>
      <c r="H367" s="500"/>
      <c r="I367" s="500"/>
      <c r="J367" s="500"/>
      <c r="K367" s="500"/>
      <c r="L367" s="500"/>
      <c r="M367" s="500"/>
      <c r="N367" s="500"/>
      <c r="O367" s="500"/>
      <c r="P367" s="500"/>
      <c r="Q367" s="131">
        <f>SUM(E367:P367)</f>
        <v>0</v>
      </c>
      <c r="R367" s="493"/>
      <c r="S367" s="25" t="s">
        <v>713</v>
      </c>
      <c r="T367" s="526" t="s">
        <v>481</v>
      </c>
      <c r="U367" s="500"/>
      <c r="V367" s="500"/>
      <c r="W367" s="500"/>
      <c r="X367" s="500"/>
      <c r="Y367" s="500"/>
      <c r="Z367" s="500"/>
      <c r="AA367" s="500"/>
      <c r="AB367" s="500"/>
      <c r="AC367" s="500"/>
      <c r="AD367" s="500"/>
      <c r="AE367" s="500"/>
      <c r="AF367" s="1027"/>
      <c r="AG367" s="1014">
        <f>+E367*U367</f>
        <v>0</v>
      </c>
      <c r="AH367" s="1014">
        <f t="shared" si="505"/>
        <v>0</v>
      </c>
      <c r="AI367" s="1014">
        <f t="shared" si="506"/>
        <v>0</v>
      </c>
      <c r="AJ367" s="1014">
        <f t="shared" si="507"/>
        <v>0</v>
      </c>
      <c r="AK367" s="1014">
        <f t="shared" si="508"/>
        <v>0</v>
      </c>
      <c r="AL367" s="1014">
        <f t="shared" si="509"/>
        <v>0</v>
      </c>
      <c r="AM367" s="1014">
        <f t="shared" si="510"/>
        <v>0</v>
      </c>
      <c r="AN367" s="1014">
        <f t="shared" si="511"/>
        <v>0</v>
      </c>
      <c r="AO367" s="1014">
        <f t="shared" si="512"/>
        <v>0</v>
      </c>
      <c r="AP367" s="1014">
        <f t="shared" si="513"/>
        <v>0</v>
      </c>
      <c r="AQ367" s="1014">
        <f t="shared" si="514"/>
        <v>0</v>
      </c>
      <c r="AR367" s="1014">
        <f t="shared" si="515"/>
        <v>0</v>
      </c>
      <c r="AS367" s="131">
        <f t="shared" si="435"/>
        <v>0</v>
      </c>
    </row>
    <row r="368" spans="2:45" x14ac:dyDescent="0.2">
      <c r="B368" s="322" t="s">
        <v>274</v>
      </c>
      <c r="C368" s="773" t="s">
        <v>714</v>
      </c>
      <c r="D368" s="515" t="s">
        <v>131</v>
      </c>
      <c r="E368" s="133">
        <f>E329+E317</f>
        <v>0</v>
      </c>
      <c r="F368" s="133">
        <f t="shared" ref="F368:P368" si="516">F329+F317</f>
        <v>0</v>
      </c>
      <c r="G368" s="133">
        <f t="shared" si="516"/>
        <v>0</v>
      </c>
      <c r="H368" s="133">
        <f t="shared" si="516"/>
        <v>0</v>
      </c>
      <c r="I368" s="133">
        <f t="shared" si="516"/>
        <v>0</v>
      </c>
      <c r="J368" s="133">
        <f t="shared" si="516"/>
        <v>0</v>
      </c>
      <c r="K368" s="133">
        <f t="shared" si="516"/>
        <v>0</v>
      </c>
      <c r="L368" s="133">
        <f t="shared" si="516"/>
        <v>0</v>
      </c>
      <c r="M368" s="133">
        <f t="shared" si="516"/>
        <v>0</v>
      </c>
      <c r="N368" s="133">
        <f t="shared" si="516"/>
        <v>0</v>
      </c>
      <c r="O368" s="133">
        <f t="shared" si="516"/>
        <v>0</v>
      </c>
      <c r="P368" s="133">
        <f t="shared" si="516"/>
        <v>0</v>
      </c>
      <c r="Q368" s="134">
        <f>SUM(E368:P368)</f>
        <v>0</v>
      </c>
      <c r="R368" s="493"/>
      <c r="S368" s="322" t="s">
        <v>274</v>
      </c>
      <c r="T368" s="773" t="s">
        <v>714</v>
      </c>
      <c r="U368" s="133">
        <f>U329+U317</f>
        <v>0</v>
      </c>
      <c r="V368" s="133"/>
      <c r="W368" s="133"/>
      <c r="X368" s="133"/>
      <c r="Y368" s="133"/>
      <c r="Z368" s="133"/>
      <c r="AA368" s="133"/>
      <c r="AB368" s="133"/>
      <c r="AC368" s="133"/>
      <c r="AD368" s="133"/>
      <c r="AE368" s="133"/>
      <c r="AF368" s="1031"/>
      <c r="AG368" s="1016">
        <f>AG329+AG317</f>
        <v>0</v>
      </c>
      <c r="AH368" s="133">
        <f t="shared" ref="AH368:AR368" si="517">AH329+AH317</f>
        <v>0</v>
      </c>
      <c r="AI368" s="133">
        <f t="shared" si="517"/>
        <v>0</v>
      </c>
      <c r="AJ368" s="133">
        <f t="shared" si="517"/>
        <v>0</v>
      </c>
      <c r="AK368" s="133">
        <f t="shared" si="517"/>
        <v>0</v>
      </c>
      <c r="AL368" s="133">
        <f t="shared" si="517"/>
        <v>0</v>
      </c>
      <c r="AM368" s="133">
        <f t="shared" si="517"/>
        <v>0</v>
      </c>
      <c r="AN368" s="133">
        <f t="shared" si="517"/>
        <v>0</v>
      </c>
      <c r="AO368" s="133">
        <f t="shared" si="517"/>
        <v>0</v>
      </c>
      <c r="AP368" s="133">
        <f t="shared" si="517"/>
        <v>0</v>
      </c>
      <c r="AQ368" s="133">
        <f t="shared" si="517"/>
        <v>0</v>
      </c>
      <c r="AR368" s="133">
        <f t="shared" si="517"/>
        <v>0</v>
      </c>
      <c r="AS368" s="134">
        <f t="shared" si="435"/>
        <v>0</v>
      </c>
    </row>
    <row r="369" spans="2:45" x14ac:dyDescent="0.2">
      <c r="B369" s="322" t="s">
        <v>275</v>
      </c>
      <c r="C369" s="491" t="s">
        <v>506</v>
      </c>
      <c r="D369" s="515" t="s">
        <v>131</v>
      </c>
      <c r="E369" s="133">
        <f>E372+E375</f>
        <v>0</v>
      </c>
      <c r="F369" s="133">
        <f t="shared" ref="F369:P369" si="518">F372+F375</f>
        <v>0</v>
      </c>
      <c r="G369" s="133">
        <f t="shared" si="518"/>
        <v>0</v>
      </c>
      <c r="H369" s="133">
        <f t="shared" si="518"/>
        <v>0</v>
      </c>
      <c r="I369" s="133">
        <f t="shared" si="518"/>
        <v>0</v>
      </c>
      <c r="J369" s="133">
        <f t="shared" si="518"/>
        <v>0</v>
      </c>
      <c r="K369" s="133">
        <f t="shared" si="518"/>
        <v>0</v>
      </c>
      <c r="L369" s="133">
        <f t="shared" si="518"/>
        <v>0</v>
      </c>
      <c r="M369" s="133">
        <f t="shared" si="518"/>
        <v>0</v>
      </c>
      <c r="N369" s="133">
        <f t="shared" si="518"/>
        <v>0</v>
      </c>
      <c r="O369" s="133">
        <f t="shared" si="518"/>
        <v>0</v>
      </c>
      <c r="P369" s="133">
        <f t="shared" si="518"/>
        <v>0</v>
      </c>
      <c r="Q369" s="134">
        <f>SUM(E369:P369)</f>
        <v>0</v>
      </c>
      <c r="R369" s="493"/>
      <c r="S369" s="322" t="s">
        <v>275</v>
      </c>
      <c r="T369" s="491" t="s">
        <v>506</v>
      </c>
      <c r="U369" s="133">
        <f>U372+U375</f>
        <v>0</v>
      </c>
      <c r="V369" s="133"/>
      <c r="W369" s="133"/>
      <c r="X369" s="133"/>
      <c r="Y369" s="133"/>
      <c r="Z369" s="133"/>
      <c r="AA369" s="133"/>
      <c r="AB369" s="133"/>
      <c r="AC369" s="133"/>
      <c r="AD369" s="133"/>
      <c r="AE369" s="133"/>
      <c r="AF369" s="1031"/>
      <c r="AG369" s="1016">
        <f>AG372+AG375</f>
        <v>0</v>
      </c>
      <c r="AH369" s="133">
        <f t="shared" ref="AH369:AR369" si="519">AH372+AH375</f>
        <v>0</v>
      </c>
      <c r="AI369" s="133">
        <f t="shared" si="519"/>
        <v>0</v>
      </c>
      <c r="AJ369" s="133">
        <f t="shared" si="519"/>
        <v>0</v>
      </c>
      <c r="AK369" s="133">
        <f t="shared" si="519"/>
        <v>0</v>
      </c>
      <c r="AL369" s="133">
        <f t="shared" si="519"/>
        <v>0</v>
      </c>
      <c r="AM369" s="133">
        <f t="shared" si="519"/>
        <v>0</v>
      </c>
      <c r="AN369" s="133">
        <f t="shared" si="519"/>
        <v>0</v>
      </c>
      <c r="AO369" s="133">
        <f t="shared" si="519"/>
        <v>0</v>
      </c>
      <c r="AP369" s="133">
        <f t="shared" si="519"/>
        <v>0</v>
      </c>
      <c r="AQ369" s="133">
        <f t="shared" si="519"/>
        <v>0</v>
      </c>
      <c r="AR369" s="133">
        <f t="shared" si="519"/>
        <v>0</v>
      </c>
      <c r="AS369" s="134">
        <f t="shared" si="435"/>
        <v>0</v>
      </c>
    </row>
    <row r="370" spans="2:45" x14ac:dyDescent="0.2">
      <c r="B370" s="72" t="s">
        <v>507</v>
      </c>
      <c r="C370" s="532" t="s">
        <v>508</v>
      </c>
      <c r="D370" s="517"/>
      <c r="E370" s="523"/>
      <c r="F370" s="523"/>
      <c r="G370" s="523"/>
      <c r="H370" s="523"/>
      <c r="I370" s="523"/>
      <c r="J370" s="523"/>
      <c r="K370" s="523"/>
      <c r="L370" s="523"/>
      <c r="M370" s="523"/>
      <c r="N370" s="523"/>
      <c r="O370" s="523"/>
      <c r="P370" s="523"/>
      <c r="Q370" s="524"/>
      <c r="R370" s="493"/>
      <c r="S370" s="72" t="s">
        <v>507</v>
      </c>
      <c r="T370" s="532" t="s">
        <v>508</v>
      </c>
      <c r="U370" s="523"/>
      <c r="V370" s="523"/>
      <c r="W370" s="523"/>
      <c r="X370" s="523"/>
      <c r="Y370" s="523"/>
      <c r="Z370" s="523"/>
      <c r="AA370" s="523"/>
      <c r="AB370" s="523"/>
      <c r="AC370" s="523"/>
      <c r="AD370" s="523"/>
      <c r="AE370" s="523"/>
      <c r="AF370" s="1032"/>
      <c r="AG370" s="1017"/>
      <c r="AH370" s="523"/>
      <c r="AI370" s="523"/>
      <c r="AJ370" s="523"/>
      <c r="AK370" s="523"/>
      <c r="AL370" s="523"/>
      <c r="AM370" s="523"/>
      <c r="AN370" s="523"/>
      <c r="AO370" s="523"/>
      <c r="AP370" s="523"/>
      <c r="AQ370" s="523"/>
      <c r="AR370" s="523"/>
      <c r="AS370" s="524">
        <f t="shared" si="435"/>
        <v>0</v>
      </c>
    </row>
    <row r="371" spans="2:45" x14ac:dyDescent="0.2">
      <c r="B371" s="25" t="s">
        <v>509</v>
      </c>
      <c r="C371" s="533" t="s">
        <v>510</v>
      </c>
      <c r="D371" s="510"/>
      <c r="E371" s="513"/>
      <c r="F371" s="513"/>
      <c r="G371" s="513"/>
      <c r="H371" s="513"/>
      <c r="I371" s="513"/>
      <c r="J371" s="513"/>
      <c r="K371" s="513"/>
      <c r="L371" s="513"/>
      <c r="M371" s="513"/>
      <c r="N371" s="513"/>
      <c r="O371" s="513"/>
      <c r="P371" s="513"/>
      <c r="Q371" s="131"/>
      <c r="R371" s="493"/>
      <c r="S371" s="25" t="s">
        <v>509</v>
      </c>
      <c r="T371" s="533" t="s">
        <v>510</v>
      </c>
      <c r="U371" s="513"/>
      <c r="V371" s="513"/>
      <c r="W371" s="513"/>
      <c r="X371" s="513"/>
      <c r="Y371" s="513"/>
      <c r="Z371" s="513"/>
      <c r="AA371" s="513"/>
      <c r="AB371" s="513"/>
      <c r="AC371" s="513"/>
      <c r="AD371" s="513"/>
      <c r="AE371" s="513"/>
      <c r="AF371" s="1028"/>
      <c r="AG371" s="1014"/>
      <c r="AH371" s="513"/>
      <c r="AI371" s="513"/>
      <c r="AJ371" s="513"/>
      <c r="AK371" s="513"/>
      <c r="AL371" s="513"/>
      <c r="AM371" s="513"/>
      <c r="AN371" s="513"/>
      <c r="AO371" s="513"/>
      <c r="AP371" s="513"/>
      <c r="AQ371" s="513"/>
      <c r="AR371" s="513"/>
      <c r="AS371" s="131">
        <f t="shared" si="435"/>
        <v>0</v>
      </c>
    </row>
    <row r="372" spans="2:45" x14ac:dyDescent="0.2">
      <c r="B372" s="25" t="s">
        <v>511</v>
      </c>
      <c r="C372" s="533" t="s">
        <v>481</v>
      </c>
      <c r="D372" s="510" t="s">
        <v>131</v>
      </c>
      <c r="E372" s="500"/>
      <c r="F372" s="500"/>
      <c r="G372" s="500"/>
      <c r="H372" s="500"/>
      <c r="I372" s="500"/>
      <c r="J372" s="500"/>
      <c r="K372" s="500"/>
      <c r="L372" s="500"/>
      <c r="M372" s="500"/>
      <c r="N372" s="500"/>
      <c r="O372" s="500"/>
      <c r="P372" s="500"/>
      <c r="Q372" s="131">
        <f>SUM(E372:P372)</f>
        <v>0</v>
      </c>
      <c r="R372" s="493"/>
      <c r="S372" s="25" t="s">
        <v>511</v>
      </c>
      <c r="T372" s="533" t="s">
        <v>481</v>
      </c>
      <c r="U372" s="500"/>
      <c r="V372" s="500"/>
      <c r="W372" s="500"/>
      <c r="X372" s="500"/>
      <c r="Y372" s="500"/>
      <c r="Z372" s="500"/>
      <c r="AA372" s="500"/>
      <c r="AB372" s="500"/>
      <c r="AC372" s="500"/>
      <c r="AD372" s="500"/>
      <c r="AE372" s="500"/>
      <c r="AF372" s="1027"/>
      <c r="AG372" s="1014">
        <f>+E372*U372</f>
        <v>0</v>
      </c>
      <c r="AH372" s="1014">
        <f t="shared" ref="AH372" si="520">+F372*V372</f>
        <v>0</v>
      </c>
      <c r="AI372" s="1014">
        <f t="shared" ref="AI372" si="521">+G372*W372</f>
        <v>0</v>
      </c>
      <c r="AJ372" s="1014">
        <f t="shared" ref="AJ372" si="522">+H372*X372</f>
        <v>0</v>
      </c>
      <c r="AK372" s="1014">
        <f t="shared" ref="AK372" si="523">+I372*Y372</f>
        <v>0</v>
      </c>
      <c r="AL372" s="1014">
        <f t="shared" ref="AL372" si="524">+J372*Z372</f>
        <v>0</v>
      </c>
      <c r="AM372" s="1014">
        <f t="shared" ref="AM372" si="525">+K372*AA372</f>
        <v>0</v>
      </c>
      <c r="AN372" s="1014">
        <f t="shared" ref="AN372" si="526">+L372*AB372</f>
        <v>0</v>
      </c>
      <c r="AO372" s="1014">
        <f t="shared" ref="AO372" si="527">+M372*AC372</f>
        <v>0</v>
      </c>
      <c r="AP372" s="1014">
        <f t="shared" ref="AP372" si="528">+N372*AD372</f>
        <v>0</v>
      </c>
      <c r="AQ372" s="1014">
        <f t="shared" ref="AQ372" si="529">+O372*AE372</f>
        <v>0</v>
      </c>
      <c r="AR372" s="1014">
        <f t="shared" ref="AR372" si="530">+P372*AF372</f>
        <v>0</v>
      </c>
      <c r="AS372" s="131">
        <f t="shared" si="435"/>
        <v>0</v>
      </c>
    </row>
    <row r="373" spans="2:45" x14ac:dyDescent="0.2">
      <c r="B373" s="25" t="s">
        <v>512</v>
      </c>
      <c r="C373" s="534" t="s">
        <v>513</v>
      </c>
      <c r="D373" s="510"/>
      <c r="E373" s="513"/>
      <c r="F373" s="513"/>
      <c r="G373" s="513"/>
      <c r="H373" s="513"/>
      <c r="I373" s="513"/>
      <c r="J373" s="513"/>
      <c r="K373" s="513"/>
      <c r="L373" s="513"/>
      <c r="M373" s="513"/>
      <c r="N373" s="513"/>
      <c r="O373" s="513"/>
      <c r="P373" s="513"/>
      <c r="Q373" s="131"/>
      <c r="R373" s="493"/>
      <c r="S373" s="25" t="s">
        <v>512</v>
      </c>
      <c r="T373" s="534" t="s">
        <v>513</v>
      </c>
      <c r="U373" s="513"/>
      <c r="V373" s="513"/>
      <c r="W373" s="513"/>
      <c r="X373" s="513"/>
      <c r="Y373" s="513"/>
      <c r="Z373" s="513"/>
      <c r="AA373" s="513"/>
      <c r="AB373" s="513"/>
      <c r="AC373" s="513"/>
      <c r="AD373" s="513"/>
      <c r="AE373" s="513"/>
      <c r="AF373" s="1028"/>
      <c r="AG373" s="1014"/>
      <c r="AH373" s="513"/>
      <c r="AI373" s="513"/>
      <c r="AJ373" s="513"/>
      <c r="AK373" s="513"/>
      <c r="AL373" s="513"/>
      <c r="AM373" s="513"/>
      <c r="AN373" s="513"/>
      <c r="AO373" s="513"/>
      <c r="AP373" s="513"/>
      <c r="AQ373" s="513"/>
      <c r="AR373" s="513"/>
      <c r="AS373" s="131">
        <f t="shared" si="435"/>
        <v>0</v>
      </c>
    </row>
    <row r="374" spans="2:45" x14ac:dyDescent="0.2">
      <c r="B374" s="25" t="s">
        <v>514</v>
      </c>
      <c r="C374" s="533" t="s">
        <v>515</v>
      </c>
      <c r="D374" s="510"/>
      <c r="E374" s="513"/>
      <c r="F374" s="513"/>
      <c r="G374" s="513"/>
      <c r="H374" s="513"/>
      <c r="I374" s="513"/>
      <c r="J374" s="513"/>
      <c r="K374" s="513"/>
      <c r="L374" s="513"/>
      <c r="M374" s="513"/>
      <c r="N374" s="513"/>
      <c r="O374" s="513"/>
      <c r="P374" s="513"/>
      <c r="Q374" s="131"/>
      <c r="R374" s="493"/>
      <c r="S374" s="25" t="s">
        <v>514</v>
      </c>
      <c r="T374" s="533" t="s">
        <v>515</v>
      </c>
      <c r="U374" s="513"/>
      <c r="V374" s="513"/>
      <c r="W374" s="513"/>
      <c r="X374" s="513"/>
      <c r="Y374" s="513"/>
      <c r="Z374" s="513"/>
      <c r="AA374" s="513"/>
      <c r="AB374" s="513"/>
      <c r="AC374" s="513"/>
      <c r="AD374" s="513"/>
      <c r="AE374" s="513"/>
      <c r="AF374" s="1028"/>
      <c r="AG374" s="1014"/>
      <c r="AH374" s="513"/>
      <c r="AI374" s="513"/>
      <c r="AJ374" s="513"/>
      <c r="AK374" s="513"/>
      <c r="AL374" s="513"/>
      <c r="AM374" s="513"/>
      <c r="AN374" s="513"/>
      <c r="AO374" s="513"/>
      <c r="AP374" s="513"/>
      <c r="AQ374" s="513"/>
      <c r="AR374" s="513"/>
      <c r="AS374" s="131">
        <f t="shared" si="435"/>
        <v>0</v>
      </c>
    </row>
    <row r="375" spans="2:45" x14ac:dyDescent="0.2">
      <c r="B375" s="338" t="s">
        <v>516</v>
      </c>
      <c r="C375" s="774" t="s">
        <v>481</v>
      </c>
      <c r="D375" s="528" t="s">
        <v>131</v>
      </c>
      <c r="E375" s="506"/>
      <c r="F375" s="506"/>
      <c r="G375" s="506"/>
      <c r="H375" s="506"/>
      <c r="I375" s="506"/>
      <c r="J375" s="506"/>
      <c r="K375" s="506"/>
      <c r="L375" s="506"/>
      <c r="M375" s="506"/>
      <c r="N375" s="506"/>
      <c r="O375" s="506"/>
      <c r="P375" s="506"/>
      <c r="Q375" s="529">
        <f>SUM(E375:P375)</f>
        <v>0</v>
      </c>
      <c r="R375" s="493"/>
      <c r="S375" s="338" t="s">
        <v>516</v>
      </c>
      <c r="T375" s="774" t="s">
        <v>481</v>
      </c>
      <c r="U375" s="506"/>
      <c r="V375" s="506"/>
      <c r="W375" s="506"/>
      <c r="X375" s="506"/>
      <c r="Y375" s="506"/>
      <c r="Z375" s="506"/>
      <c r="AA375" s="506"/>
      <c r="AB375" s="506"/>
      <c r="AC375" s="506"/>
      <c r="AD375" s="506"/>
      <c r="AE375" s="506"/>
      <c r="AF375" s="1034"/>
      <c r="AG375" s="1019">
        <f>+E375*U375</f>
        <v>0</v>
      </c>
      <c r="AH375" s="1019">
        <f t="shared" ref="AH375" si="531">+F375*V375</f>
        <v>0</v>
      </c>
      <c r="AI375" s="1019">
        <f t="shared" ref="AI375" si="532">+G375*W375</f>
        <v>0</v>
      </c>
      <c r="AJ375" s="1019">
        <f t="shared" ref="AJ375" si="533">+H375*X375</f>
        <v>0</v>
      </c>
      <c r="AK375" s="1019">
        <f t="shared" ref="AK375" si="534">+I375*Y375</f>
        <v>0</v>
      </c>
      <c r="AL375" s="1019">
        <f t="shared" ref="AL375" si="535">+J375*Z375</f>
        <v>0</v>
      </c>
      <c r="AM375" s="1019">
        <f t="shared" ref="AM375" si="536">+K375*AA375</f>
        <v>0</v>
      </c>
      <c r="AN375" s="1019">
        <f t="shared" ref="AN375" si="537">+L375*AB375</f>
        <v>0</v>
      </c>
      <c r="AO375" s="1019">
        <f t="shared" ref="AO375" si="538">+M375*AC375</f>
        <v>0</v>
      </c>
      <c r="AP375" s="1019">
        <f t="shared" ref="AP375" si="539">+N375*AD375</f>
        <v>0</v>
      </c>
      <c r="AQ375" s="1019">
        <f t="shared" ref="AQ375" si="540">+O375*AE375</f>
        <v>0</v>
      </c>
      <c r="AR375" s="1019">
        <f t="shared" ref="AR375" si="541">+P375*AF375</f>
        <v>0</v>
      </c>
      <c r="AS375" s="529">
        <f t="shared" si="435"/>
        <v>0</v>
      </c>
    </row>
    <row r="376" spans="2:45" x14ac:dyDescent="0.2">
      <c r="B376" s="322" t="s">
        <v>343</v>
      </c>
      <c r="C376" s="773" t="s">
        <v>715</v>
      </c>
      <c r="D376" s="515" t="s">
        <v>131</v>
      </c>
      <c r="E376" s="133">
        <f>E368+E369</f>
        <v>0</v>
      </c>
      <c r="F376" s="133">
        <f t="shared" ref="F376:P376" si="542">F368+F369</f>
        <v>0</v>
      </c>
      <c r="G376" s="133">
        <f t="shared" si="542"/>
        <v>0</v>
      </c>
      <c r="H376" s="133">
        <f t="shared" si="542"/>
        <v>0</v>
      </c>
      <c r="I376" s="133">
        <f t="shared" si="542"/>
        <v>0</v>
      </c>
      <c r="J376" s="133">
        <f t="shared" si="542"/>
        <v>0</v>
      </c>
      <c r="K376" s="133">
        <f t="shared" si="542"/>
        <v>0</v>
      </c>
      <c r="L376" s="133">
        <f t="shared" si="542"/>
        <v>0</v>
      </c>
      <c r="M376" s="133">
        <f t="shared" si="542"/>
        <v>0</v>
      </c>
      <c r="N376" s="133">
        <f t="shared" si="542"/>
        <v>0</v>
      </c>
      <c r="O376" s="133">
        <f t="shared" si="542"/>
        <v>0</v>
      </c>
      <c r="P376" s="133">
        <f t="shared" si="542"/>
        <v>0</v>
      </c>
      <c r="Q376" s="134">
        <f>SUM(E376:P376)</f>
        <v>0</v>
      </c>
      <c r="R376" s="493"/>
      <c r="S376" s="322" t="s">
        <v>343</v>
      </c>
      <c r="T376" s="773" t="s">
        <v>715</v>
      </c>
      <c r="U376" s="133">
        <f>U368+U369</f>
        <v>0</v>
      </c>
      <c r="V376" s="133"/>
      <c r="W376" s="133">
        <f>W368+W369</f>
        <v>0</v>
      </c>
      <c r="X376" s="133"/>
      <c r="Y376" s="133"/>
      <c r="Z376" s="133"/>
      <c r="AA376" s="133"/>
      <c r="AB376" s="133"/>
      <c r="AC376" s="133"/>
      <c r="AD376" s="133"/>
      <c r="AE376" s="133"/>
      <c r="AF376" s="1031"/>
      <c r="AG376" s="1016">
        <f>AG368+AG369</f>
        <v>0</v>
      </c>
      <c r="AH376" s="133">
        <f t="shared" ref="AH376:AQ376" si="543">AH368+AH369</f>
        <v>0</v>
      </c>
      <c r="AI376" s="133">
        <f t="shared" si="543"/>
        <v>0</v>
      </c>
      <c r="AJ376" s="133">
        <f t="shared" si="543"/>
        <v>0</v>
      </c>
      <c r="AK376" s="133">
        <f t="shared" si="543"/>
        <v>0</v>
      </c>
      <c r="AL376" s="133">
        <f t="shared" si="543"/>
        <v>0</v>
      </c>
      <c r="AM376" s="133">
        <f t="shared" si="543"/>
        <v>0</v>
      </c>
      <c r="AN376" s="133">
        <f t="shared" si="543"/>
        <v>0</v>
      </c>
      <c r="AO376" s="133">
        <f t="shared" si="543"/>
        <v>0</v>
      </c>
      <c r="AP376" s="133">
        <f t="shared" si="543"/>
        <v>0</v>
      </c>
      <c r="AQ376" s="133">
        <f t="shared" si="543"/>
        <v>0</v>
      </c>
      <c r="AR376" s="133">
        <f>AR368+AR369</f>
        <v>0</v>
      </c>
      <c r="AS376" s="134">
        <f>SUM(AG376:AR376)</f>
        <v>0</v>
      </c>
    </row>
    <row r="377" spans="2:45" ht="13.5" thickBot="1" x14ac:dyDescent="0.25">
      <c r="B377" s="775" t="s">
        <v>344</v>
      </c>
      <c r="C377" s="536" t="s">
        <v>461</v>
      </c>
      <c r="D377" s="776" t="s">
        <v>131</v>
      </c>
      <c r="E377" s="777">
        <f>E316+E376</f>
        <v>0</v>
      </c>
      <c r="F377" s="777">
        <f t="shared" ref="F377:P377" si="544">F316+F376</f>
        <v>0</v>
      </c>
      <c r="G377" s="777">
        <f t="shared" si="544"/>
        <v>0</v>
      </c>
      <c r="H377" s="777">
        <f t="shared" si="544"/>
        <v>0</v>
      </c>
      <c r="I377" s="777">
        <f t="shared" si="544"/>
        <v>0</v>
      </c>
      <c r="J377" s="777">
        <f t="shared" si="544"/>
        <v>0</v>
      </c>
      <c r="K377" s="777">
        <f t="shared" si="544"/>
        <v>0</v>
      </c>
      <c r="L377" s="777">
        <f t="shared" si="544"/>
        <v>0</v>
      </c>
      <c r="M377" s="777">
        <f t="shared" si="544"/>
        <v>0</v>
      </c>
      <c r="N377" s="777">
        <f t="shared" si="544"/>
        <v>0</v>
      </c>
      <c r="O377" s="777">
        <f t="shared" si="544"/>
        <v>0</v>
      </c>
      <c r="P377" s="777">
        <f t="shared" si="544"/>
        <v>0</v>
      </c>
      <c r="Q377" s="778">
        <f>SUM(E377:P377)</f>
        <v>0</v>
      </c>
      <c r="R377" s="493"/>
      <c r="S377" s="775" t="s">
        <v>344</v>
      </c>
      <c r="T377" s="536" t="s">
        <v>461</v>
      </c>
      <c r="U377" s="777">
        <f>U316+U376</f>
        <v>0</v>
      </c>
      <c r="V377" s="777"/>
      <c r="W377" s="777">
        <f>W316+W376</f>
        <v>0</v>
      </c>
      <c r="X377" s="777"/>
      <c r="Y377" s="777"/>
      <c r="Z377" s="777"/>
      <c r="AA377" s="777"/>
      <c r="AB377" s="777"/>
      <c r="AC377" s="777"/>
      <c r="AD377" s="777"/>
      <c r="AE377" s="777"/>
      <c r="AF377" s="1037"/>
      <c r="AG377" s="1021">
        <f>AG316+AG376</f>
        <v>0</v>
      </c>
      <c r="AH377" s="777">
        <f t="shared" ref="AH377:AQ377" si="545">AH316+AH376</f>
        <v>0</v>
      </c>
      <c r="AI377" s="777">
        <f t="shared" si="545"/>
        <v>0</v>
      </c>
      <c r="AJ377" s="777">
        <f t="shared" si="545"/>
        <v>0</v>
      </c>
      <c r="AK377" s="777">
        <f t="shared" si="545"/>
        <v>0</v>
      </c>
      <c r="AL377" s="777">
        <f t="shared" si="545"/>
        <v>0</v>
      </c>
      <c r="AM377" s="777">
        <f t="shared" si="545"/>
        <v>0</v>
      </c>
      <c r="AN377" s="777">
        <f t="shared" si="545"/>
        <v>0</v>
      </c>
      <c r="AO377" s="777">
        <f t="shared" si="545"/>
        <v>0</v>
      </c>
      <c r="AP377" s="777">
        <f t="shared" si="545"/>
        <v>0</v>
      </c>
      <c r="AQ377" s="777">
        <f t="shared" si="545"/>
        <v>0</v>
      </c>
      <c r="AR377" s="777">
        <f>AR316+AR376</f>
        <v>0</v>
      </c>
      <c r="AS377" s="778">
        <f>SUM(AG377:AR377)</f>
        <v>0</v>
      </c>
    </row>
    <row r="378" spans="2:45" ht="13.5" thickTop="1" x14ac:dyDescent="0.2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 s="493"/>
      <c r="S378"/>
      <c r="T378" s="886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</row>
    <row r="379" spans="2:45" x14ac:dyDescent="0.2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 s="493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</row>
    <row r="380" spans="2:45" x14ac:dyDescent="0.2">
      <c r="B380" s="780"/>
      <c r="C380" s="791"/>
      <c r="D380" s="791"/>
      <c r="E380" s="792"/>
      <c r="F380" s="792"/>
      <c r="G380" s="792"/>
      <c r="H380" s="792"/>
      <c r="I380" s="792"/>
      <c r="J380" s="792"/>
      <c r="K380" s="792"/>
      <c r="L380" s="792"/>
      <c r="M380" s="792"/>
      <c r="N380" s="792"/>
      <c r="O380" s="792"/>
      <c r="P380" s="793"/>
      <c r="Q380" s="792"/>
      <c r="R380" s="493"/>
      <c r="S380" s="794"/>
      <c r="T380" s="753"/>
      <c r="AG380" s="793"/>
      <c r="AH380" s="793"/>
      <c r="AI380" s="793"/>
      <c r="AJ380" s="793"/>
      <c r="AK380" s="793"/>
      <c r="AL380" s="793"/>
      <c r="AM380" s="793"/>
      <c r="AN380" s="793"/>
      <c r="AO380" s="793"/>
      <c r="AP380" s="793"/>
    </row>
    <row r="382" spans="2:45" x14ac:dyDescent="0.2">
      <c r="C382" s="1153" t="str">
        <f>+"ОСТВАРЕНЕ ЦЕНЕ ДИСТРИБУЦИЈЕ ЗА РЕЗЕРВНО СНАБДЕВАЊЕ У "&amp;$E$13&amp;". ГОДИНИ"</f>
        <v>ОСТВАРЕНЕ ЦЕНЕ ДИСТРИБУЦИЈЕ ЗА РЕЗЕРВНО СНАБДЕВАЊЕ У -1. ГОДИНИ</v>
      </c>
      <c r="D382" s="1153"/>
      <c r="E382" s="1153"/>
      <c r="F382" s="1153"/>
      <c r="G382" s="1153"/>
      <c r="H382" s="1153"/>
      <c r="I382" s="1153"/>
    </row>
    <row r="383" spans="2:45" ht="13.5" thickBot="1" x14ac:dyDescent="0.25">
      <c r="C383" s="207"/>
      <c r="D383" s="207"/>
      <c r="E383" s="207"/>
      <c r="F383" s="207"/>
      <c r="G383" s="207"/>
      <c r="H383" s="207"/>
      <c r="I383"/>
    </row>
    <row r="384" spans="2:45" ht="13.5" thickTop="1" x14ac:dyDescent="0.2">
      <c r="C384" s="795"/>
      <c r="D384" s="752" t="s">
        <v>476</v>
      </c>
      <c r="E384" s="796" t="s">
        <v>718</v>
      </c>
      <c r="F384" s="796" t="s">
        <v>719</v>
      </c>
      <c r="G384" s="796" t="s">
        <v>720</v>
      </c>
      <c r="H384" s="797" t="s">
        <v>721</v>
      </c>
      <c r="I384" s="798">
        <f>+$E$13</f>
        <v>-1</v>
      </c>
    </row>
    <row r="385" spans="2:45" x14ac:dyDescent="0.2">
      <c r="C385" s="799" t="str">
        <f>+C282</f>
        <v>ВИСОКИ НАПОН - (110kV)</v>
      </c>
      <c r="D385" s="800" t="s">
        <v>453</v>
      </c>
      <c r="E385" s="801">
        <f>IF(SUM(E282:G282)=0,,SUM(AG282:AI282)/SUM(E282:G282))</f>
        <v>0</v>
      </c>
      <c r="F385" s="801">
        <f>IF(SUM(H282:J282)=0,,SUM(AJ282:AL282)/SUM(H282:J282))</f>
        <v>0</v>
      </c>
      <c r="G385" s="801">
        <f>IF(SUM(K282:M282)=0,,SUM(AM282:AO282)/SUM(K282:M282))</f>
        <v>0</v>
      </c>
      <c r="H385" s="802">
        <f>IF(SUM(N282:P282)=0,,SUM(AP282:AR282)/SUM(N282:P282))</f>
        <v>0</v>
      </c>
      <c r="I385" s="803">
        <f>IF(Q282=0,,AS282/Q282)</f>
        <v>0</v>
      </c>
    </row>
    <row r="386" spans="2:45" x14ac:dyDescent="0.2">
      <c r="C386" s="804" t="str">
        <f>+C293</f>
        <v xml:space="preserve">СРЕДЊИ НАПОН (35 kV + 10(20) kV) </v>
      </c>
      <c r="D386" s="805" t="s">
        <v>453</v>
      </c>
      <c r="E386" s="806">
        <f>IF(SUM(E293:G293)=0,,SUM(AG293:AI293)/SUM(E293:G293))</f>
        <v>0</v>
      </c>
      <c r="F386" s="806">
        <f>IF(SUM(H293:J293)=0,,SUM(AJ293:AL293)/SUM(H293:J293))</f>
        <v>0</v>
      </c>
      <c r="G386" s="806">
        <f>IF(SUM(K293:M293)=0,,SUM(AM293:AO293)/SUM(K293:M293))</f>
        <v>0</v>
      </c>
      <c r="H386" s="807">
        <f>IF(SUM(N293:P293)=0,,SUM(AP293:AR293)/SUM(N293:P293))</f>
        <v>0</v>
      </c>
      <c r="I386" s="808">
        <f>IF(Q293=0,,AS293/Q293)</f>
        <v>0</v>
      </c>
    </row>
    <row r="387" spans="2:45" x14ac:dyDescent="0.2">
      <c r="C387" s="804" t="str">
        <f>+C294</f>
        <v>Средњи напон  -  (35 kV)</v>
      </c>
      <c r="D387" s="496" t="s">
        <v>453</v>
      </c>
      <c r="E387" s="806">
        <f>IF(SUM(E294:G294)=0,,SUM(AG294:AI294)/SUM(E294:G294))</f>
        <v>0</v>
      </c>
      <c r="F387" s="806">
        <f>IF(SUM(H294:J294)=0,,SUM(AJ294:AL294)/SUM(H294:J294))</f>
        <v>0</v>
      </c>
      <c r="G387" s="806">
        <f>IF(SUM(K294:M294)=0,,SUM(AM294:AO294)/SUM(K294:M294))</f>
        <v>0</v>
      </c>
      <c r="H387" s="807">
        <f>IF(SUM(N294:P294)=0,,SUM(AP294:AR294)/SUM(N294:P294))</f>
        <v>0</v>
      </c>
      <c r="I387" s="808">
        <f>IF(Q294=0,,AS294/Q294)</f>
        <v>0</v>
      </c>
    </row>
    <row r="388" spans="2:45" x14ac:dyDescent="0.2">
      <c r="C388" s="804" t="str">
        <f>+C305</f>
        <v>Средњи напон  -  (10/20 kV)</v>
      </c>
      <c r="D388" s="496" t="s">
        <v>453</v>
      </c>
      <c r="E388" s="806">
        <f>IF(SUM(E305:G305)=0,,SUM(AG305:AI305)/SUM(E305:G305))</f>
        <v>0</v>
      </c>
      <c r="F388" s="806">
        <f>IF(SUM(H305:J305)=0,,SUM(AJ305:AL305)/SUM(H305:J305))</f>
        <v>0</v>
      </c>
      <c r="G388" s="806">
        <f>IF(SUM(K305:M305)=0,,SUM(AM305:AO305)/SUM(K305:M305))</f>
        <v>0</v>
      </c>
      <c r="H388" s="807">
        <f>IF(SUM(N305:P305)=0,,SUM(AP305:AR305)/SUM(N305:P305))</f>
        <v>0</v>
      </c>
      <c r="I388" s="808">
        <f>IF(Q305=0,,AS305/Q305)</f>
        <v>0</v>
      </c>
    </row>
    <row r="389" spans="2:45" x14ac:dyDescent="0.2">
      <c r="C389" s="804" t="str">
        <f>+C317</f>
        <v>НИСКИ НАПОН  (0,4 kV I степен)</v>
      </c>
      <c r="D389" s="496" t="s">
        <v>453</v>
      </c>
      <c r="E389" s="806">
        <f>IF(SUM(E317:G317)=0,,SUM(AG317:AI317)/SUM(E317:G317))</f>
        <v>0</v>
      </c>
      <c r="F389" s="806">
        <f>IF(SUM(H317:J317)=0,,SUM(AJ317:AL317)/SUM(H317:J317))</f>
        <v>0</v>
      </c>
      <c r="G389" s="806">
        <f>IF(SUM(K317:M317)=0,,SUM(AM317:AO317)/SUM(K317:M317))</f>
        <v>0</v>
      </c>
      <c r="H389" s="807">
        <f>IF(SUM(N317:P317)=0,,SUM(AP317:AR317)/SUM(N317:P317))</f>
        <v>0</v>
      </c>
      <c r="I389" s="808">
        <f>IF(Q317=0,,AS317/Q317)</f>
        <v>0</v>
      </c>
    </row>
    <row r="390" spans="2:45" x14ac:dyDescent="0.2">
      <c r="C390" s="804" t="str">
        <f>+C329</f>
        <v xml:space="preserve">ШИРОКА ПОТРОШЊА </v>
      </c>
      <c r="D390" s="496" t="s">
        <v>453</v>
      </c>
      <c r="E390" s="806">
        <f>IF(SUM(E329:G329)=0,,SUM(AG329:AI329)/SUM(E329:G329))</f>
        <v>0</v>
      </c>
      <c r="F390" s="806">
        <f>IF(SUM(H329:J329)=0,,SUM(AJ329:AL329)/SUM(H329:J329))</f>
        <v>0</v>
      </c>
      <c r="G390" s="806">
        <f>IF(SUM(K329:M329)=0,,SUM(AM329:AO329)/SUM(K329:M329))</f>
        <v>0</v>
      </c>
      <c r="H390" s="807">
        <f>IF(SUM(N329:P329)=0,,SUM(AP329:AR329)/SUM(N329:P329))</f>
        <v>0</v>
      </c>
      <c r="I390" s="808">
        <f>IF(Q329=0,,AS329/Q329)</f>
        <v>0</v>
      </c>
    </row>
    <row r="391" spans="2:45" x14ac:dyDescent="0.2">
      <c r="C391" s="804" t="str">
        <f>+C330</f>
        <v>ШП - Комерцијала и остали (0,4 kV II степен)</v>
      </c>
      <c r="D391" s="496" t="s">
        <v>453</v>
      </c>
      <c r="E391" s="806">
        <f>IF(SUM(E330:G330)=0,,SUM(AG330:AI330)/SUM(E330:G330))</f>
        <v>0</v>
      </c>
      <c r="F391" s="806">
        <f>IF(SUM(H330:J330)=0,,SUM(AJ330:AL330)/SUM(H330:J330))</f>
        <v>0</v>
      </c>
      <c r="G391" s="806">
        <f>IF(SUM(K330:M330)=0,,SUM(AM330:AO330)/SUM(K330:M330))</f>
        <v>0</v>
      </c>
      <c r="H391" s="807">
        <f>IF(SUM(N330:P330)=0,,SUM(AP330:AR330)/SUM(N330:P330))</f>
        <v>0</v>
      </c>
      <c r="I391" s="808">
        <f>IF(Q330=0,,AS330/Q330)</f>
        <v>0</v>
      </c>
    </row>
    <row r="392" spans="2:45" x14ac:dyDescent="0.2">
      <c r="C392" s="809" t="str">
        <f>+C347</f>
        <v>ШП - домаћинство</v>
      </c>
      <c r="D392" s="503" t="s">
        <v>453</v>
      </c>
      <c r="E392" s="810">
        <f>IF(SUM(E347:G347)=0,,SUM(AG347:AI347)/SUM(E347:G347))</f>
        <v>0</v>
      </c>
      <c r="F392" s="810">
        <f>IF(SUM(H347:J347)=0,,SUM(AJ347:AL347)/SUM(H347:J347))</f>
        <v>0</v>
      </c>
      <c r="G392" s="810">
        <f>IF(SUM(K347:M347)=0,,SUM(AM347:AO347)/SUM(K347:M347))</f>
        <v>0</v>
      </c>
      <c r="H392" s="811">
        <f>IF(SUM(N347:P347)=0,,SUM(AP347:AR347)/SUM(N347:P347))</f>
        <v>0</v>
      </c>
      <c r="I392" s="812">
        <f>IF(Q347=0,,AS347/Q347)</f>
        <v>0</v>
      </c>
    </row>
    <row r="393" spans="2:45" x14ac:dyDescent="0.2">
      <c r="C393" s="809" t="str">
        <f>+C369</f>
        <v>ЈАВНО ОСВЕТЉЕЊЕ</v>
      </c>
      <c r="D393" s="503" t="s">
        <v>453</v>
      </c>
      <c r="E393" s="810">
        <f>IF(SUM(E369:G369)=0,,SUM(AG369:AI369)/SUM(E369:G369))</f>
        <v>0</v>
      </c>
      <c r="F393" s="810">
        <f>IF(SUM(H369:J369)=0,,SUM(AJ369:AL369)/SUM(H369:J369))</f>
        <v>0</v>
      </c>
      <c r="G393" s="810">
        <f>IF(SUM(K369:M369)=0,,SUM(AM369:AO369)/SUM(K369:M369))</f>
        <v>0</v>
      </c>
      <c r="H393" s="811">
        <f>IF(SUM(N369:P369)=0,,SUM(AP369:AR369)/SUM(N369:P369))</f>
        <v>0</v>
      </c>
      <c r="I393" s="812">
        <f>IF(Q369=0,,AS369/Q369)</f>
        <v>0</v>
      </c>
    </row>
    <row r="394" spans="2:45" ht="13.5" thickBot="1" x14ac:dyDescent="0.25">
      <c r="C394" s="813" t="str">
        <f>+C377</f>
        <v>УКУПНО</v>
      </c>
      <c r="D394" s="814" t="s">
        <v>453</v>
      </c>
      <c r="E394" s="815">
        <f>IF(SUM(E377:G377)=0,,SUM(AG377:AI377)/SUM(E377:G377))</f>
        <v>0</v>
      </c>
      <c r="F394" s="815">
        <f>IF(SUM(H377:J377)=0,,SUM(AJ377:AL377)/SUM(H377:J377))</f>
        <v>0</v>
      </c>
      <c r="G394" s="815">
        <f>IF(SUM(K377:M377)=0,,SUM(AM377:AO377)/SUM(K377:M377))</f>
        <v>0</v>
      </c>
      <c r="H394" s="816">
        <f>IF(SUM(N377:P377)=0,,SUM(AP377:AP377)/SUM(N377:P377))</f>
        <v>0</v>
      </c>
      <c r="I394" s="817">
        <f>IF(Q377=0,,#REF!/Q377)</f>
        <v>0</v>
      </c>
    </row>
    <row r="395" spans="2:45" ht="13.5" thickTop="1" x14ac:dyDescent="0.2"/>
    <row r="397" spans="2:45" x14ac:dyDescent="0.2">
      <c r="B397" s="1087" t="str">
        <f>+"ОСТВАРЕЊЕ ЕЕ БИЛАНСА У "&amp;$E$13&amp;". ГОДИНИ"</f>
        <v>ОСТВАРЕЊЕ ЕЕ БИЛАНСА У -1. ГОДИНИ</v>
      </c>
      <c r="C397" s="1087"/>
      <c r="D397" s="1087"/>
      <c r="E397" s="1087"/>
      <c r="F397" s="1087"/>
      <c r="G397" s="1087"/>
      <c r="H397" s="1087"/>
      <c r="I397" s="1087"/>
      <c r="J397" s="1087"/>
      <c r="K397" s="1087"/>
      <c r="L397" s="1087"/>
      <c r="M397" s="1087"/>
      <c r="N397" s="1087"/>
      <c r="O397" s="1087"/>
      <c r="P397" s="1087"/>
      <c r="Q397" s="1087"/>
      <c r="R397" s="489"/>
      <c r="S397" s="1087" t="str">
        <f>+"ОСТВАРЕН ПРИХОД У "&amp;$E$13&amp;". ГОДИНИ"</f>
        <v>ОСТВАРЕН ПРИХОД У -1. ГОДИНИ</v>
      </c>
      <c r="T397" s="1087"/>
      <c r="U397" s="1087"/>
      <c r="V397" s="1087"/>
      <c r="W397" s="1087"/>
      <c r="X397" s="1087"/>
      <c r="Y397" s="1087"/>
      <c r="Z397" s="1087"/>
      <c r="AA397" s="1087"/>
      <c r="AB397" s="1087"/>
      <c r="AC397" s="1087"/>
      <c r="AD397" s="1087"/>
      <c r="AE397" s="1087"/>
      <c r="AF397" s="1087"/>
      <c r="AG397" s="1087"/>
      <c r="AH397" s="783"/>
      <c r="AI397" s="783"/>
      <c r="AJ397" s="783"/>
      <c r="AK397" s="783"/>
      <c r="AL397" s="783"/>
      <c r="AM397" s="783"/>
      <c r="AN397" s="783"/>
      <c r="AO397" s="783"/>
      <c r="AP397" s="783"/>
      <c r="AQ397" s="783"/>
      <c r="AR397" s="783"/>
      <c r="AS397" s="783"/>
    </row>
    <row r="398" spans="2:45" ht="13.5" x14ac:dyDescent="0.25">
      <c r="B398" s="780"/>
      <c r="C398" s="781"/>
      <c r="D398" s="781"/>
      <c r="E398" s="782"/>
      <c r="F398" s="782"/>
      <c r="G398" s="782"/>
      <c r="H398" s="782"/>
      <c r="I398" s="783"/>
      <c r="J398" s="783"/>
      <c r="K398" s="783"/>
      <c r="L398" s="783"/>
      <c r="M398" s="783"/>
      <c r="N398" s="783"/>
      <c r="O398" s="783"/>
      <c r="P398" s="783"/>
      <c r="Q398" s="783"/>
      <c r="R398" s="784"/>
      <c r="S398" s="785"/>
      <c r="T398" s="786"/>
      <c r="U398" s="787"/>
      <c r="V398" s="787"/>
      <c r="W398" s="787"/>
      <c r="X398" s="787"/>
      <c r="Y398" s="787"/>
      <c r="Z398" s="787"/>
      <c r="AA398" s="787"/>
      <c r="AB398" s="787"/>
      <c r="AC398" s="787"/>
      <c r="AD398" s="787"/>
      <c r="AE398" s="787"/>
      <c r="AF398" s="787"/>
      <c r="AG398" s="787"/>
      <c r="AH398" s="787"/>
      <c r="AI398" s="490"/>
      <c r="AJ398" s="787"/>
      <c r="AK398" s="787"/>
      <c r="AL398" s="787"/>
      <c r="AM398" s="787"/>
      <c r="AN398" s="787"/>
      <c r="AO398" s="787"/>
      <c r="AP398" s="787"/>
      <c r="AQ398" s="787"/>
      <c r="AR398" s="783"/>
      <c r="AS398" s="783"/>
    </row>
    <row r="399" spans="2:45" ht="14.25" thickBot="1" x14ac:dyDescent="0.3">
      <c r="B399" s="788"/>
      <c r="C399" s="783"/>
      <c r="D399" s="783"/>
      <c r="E399" s="783"/>
      <c r="F399" s="783"/>
      <c r="G399" s="783"/>
      <c r="H399" s="783"/>
      <c r="I399" s="789"/>
      <c r="J399" s="783"/>
      <c r="K399" s="783"/>
      <c r="L399" s="783"/>
      <c r="M399" s="783"/>
      <c r="N399" s="789"/>
      <c r="O399" s="783"/>
      <c r="P399" s="783"/>
      <c r="Q399" s="783"/>
      <c r="S399" s="785"/>
      <c r="T399" s="786"/>
      <c r="U399" s="787"/>
      <c r="V399" s="787"/>
      <c r="W399" s="787"/>
      <c r="X399" s="787"/>
      <c r="Y399" s="787"/>
      <c r="Z399" s="787"/>
      <c r="AA399" s="787"/>
      <c r="AB399" s="787"/>
      <c r="AC399" s="787"/>
      <c r="AD399" s="787"/>
      <c r="AE399" s="787"/>
      <c r="AF399" s="787"/>
      <c r="AG399" s="787"/>
      <c r="AH399" s="787"/>
      <c r="AI399" s="490"/>
      <c r="AJ399" s="787"/>
      <c r="AK399" s="787"/>
      <c r="AL399" s="787"/>
      <c r="AM399" s="787"/>
      <c r="AN399" s="787"/>
      <c r="AO399" s="787"/>
      <c r="AP399" s="787"/>
      <c r="AQ399" s="787"/>
      <c r="AR399" s="783"/>
      <c r="AS399" s="783"/>
    </row>
    <row r="400" spans="2:45" ht="13.5" thickTop="1" x14ac:dyDescent="0.2">
      <c r="B400" s="1154" t="s">
        <v>284</v>
      </c>
      <c r="C400" s="1156" t="s">
        <v>475</v>
      </c>
      <c r="D400" s="1158" t="s">
        <v>476</v>
      </c>
      <c r="E400" s="1160" t="s">
        <v>477</v>
      </c>
      <c r="F400" s="1160"/>
      <c r="G400" s="1160"/>
      <c r="H400" s="1160"/>
      <c r="I400" s="1160"/>
      <c r="J400" s="1160"/>
      <c r="K400" s="1160"/>
      <c r="L400" s="1160"/>
      <c r="M400" s="1160"/>
      <c r="N400" s="1160"/>
      <c r="O400" s="1160"/>
      <c r="P400" s="1160"/>
      <c r="Q400" s="1161"/>
      <c r="R400" s="753"/>
      <c r="S400" s="1162" t="s">
        <v>284</v>
      </c>
      <c r="T400" s="1149" t="s">
        <v>475</v>
      </c>
      <c r="U400" s="1167" t="s">
        <v>478</v>
      </c>
      <c r="V400" s="1151"/>
      <c r="W400" s="1151"/>
      <c r="X400" s="1151"/>
      <c r="Y400" s="1151"/>
      <c r="Z400" s="1151"/>
      <c r="AA400" s="1151"/>
      <c r="AB400" s="1151"/>
      <c r="AC400" s="1151"/>
      <c r="AD400" s="1151"/>
      <c r="AE400" s="1151"/>
      <c r="AF400" s="1151"/>
      <c r="AG400" s="1152"/>
    </row>
    <row r="401" spans="2:33" x14ac:dyDescent="0.2">
      <c r="B401" s="1155"/>
      <c r="C401" s="1157"/>
      <c r="D401" s="1159"/>
      <c r="E401" s="754" t="s">
        <v>287</v>
      </c>
      <c r="F401" s="754" t="s">
        <v>288</v>
      </c>
      <c r="G401" s="754" t="s">
        <v>289</v>
      </c>
      <c r="H401" s="754" t="s">
        <v>442</v>
      </c>
      <c r="I401" s="754" t="s">
        <v>443</v>
      </c>
      <c r="J401" s="754" t="s">
        <v>444</v>
      </c>
      <c r="K401" s="754" t="s">
        <v>445</v>
      </c>
      <c r="L401" s="754" t="s">
        <v>446</v>
      </c>
      <c r="M401" s="754" t="s">
        <v>447</v>
      </c>
      <c r="N401" s="754" t="s">
        <v>448</v>
      </c>
      <c r="O401" s="754" t="s">
        <v>456</v>
      </c>
      <c r="P401" s="754" t="s">
        <v>457</v>
      </c>
      <c r="Q401" s="755" t="s">
        <v>458</v>
      </c>
      <c r="R401" s="753"/>
      <c r="S401" s="1163"/>
      <c r="T401" s="1150"/>
      <c r="U401" s="515" t="s">
        <v>287</v>
      </c>
      <c r="V401" s="515" t="s">
        <v>288</v>
      </c>
      <c r="W401" s="515" t="s">
        <v>289</v>
      </c>
      <c r="X401" s="515" t="s">
        <v>442</v>
      </c>
      <c r="Y401" s="515" t="s">
        <v>443</v>
      </c>
      <c r="Z401" s="515" t="s">
        <v>444</v>
      </c>
      <c r="AA401" s="515" t="s">
        <v>445</v>
      </c>
      <c r="AB401" s="515" t="s">
        <v>446</v>
      </c>
      <c r="AC401" s="515" t="s">
        <v>447</v>
      </c>
      <c r="AD401" s="515" t="s">
        <v>448</v>
      </c>
      <c r="AE401" s="515" t="s">
        <v>456</v>
      </c>
      <c r="AF401" s="515" t="s">
        <v>457</v>
      </c>
      <c r="AG401" s="756" t="s">
        <v>458</v>
      </c>
    </row>
    <row r="402" spans="2:33" x14ac:dyDescent="0.2">
      <c r="B402" s="48"/>
      <c r="C402" s="491" t="s">
        <v>645</v>
      </c>
      <c r="D402" s="515"/>
      <c r="E402" s="757"/>
      <c r="F402" s="757"/>
      <c r="G402" s="757"/>
      <c r="H402" s="757"/>
      <c r="I402" s="757"/>
      <c r="J402" s="757"/>
      <c r="K402" s="757"/>
      <c r="L402" s="757"/>
      <c r="M402" s="757"/>
      <c r="N402" s="757"/>
      <c r="O402" s="757"/>
      <c r="P402" s="757"/>
      <c r="Q402" s="758"/>
      <c r="R402" s="493"/>
      <c r="S402" s="48"/>
      <c r="T402" s="491" t="s">
        <v>645</v>
      </c>
      <c r="U402" s="757"/>
      <c r="V402" s="757"/>
      <c r="W402" s="757"/>
      <c r="X402" s="757"/>
      <c r="Y402" s="757"/>
      <c r="Z402" s="757"/>
      <c r="AA402" s="757"/>
      <c r="AB402" s="757"/>
      <c r="AC402" s="757"/>
      <c r="AD402" s="757"/>
      <c r="AE402" s="757"/>
      <c r="AF402" s="757"/>
      <c r="AG402" s="758"/>
    </row>
    <row r="403" spans="2:33" x14ac:dyDescent="0.2">
      <c r="B403" s="322" t="s">
        <v>269</v>
      </c>
      <c r="C403" s="491" t="s">
        <v>646</v>
      </c>
      <c r="D403" s="515"/>
      <c r="E403" s="759">
        <f t="shared" ref="E403:Q406" si="546">+E40+E161+E282</f>
        <v>0</v>
      </c>
      <c r="F403" s="759">
        <f t="shared" si="546"/>
        <v>0</v>
      </c>
      <c r="G403" s="759">
        <f t="shared" si="546"/>
        <v>0</v>
      </c>
      <c r="H403" s="759">
        <f t="shared" si="546"/>
        <v>0</v>
      </c>
      <c r="I403" s="759">
        <f t="shared" si="546"/>
        <v>0</v>
      </c>
      <c r="J403" s="759">
        <f t="shared" si="546"/>
        <v>0</v>
      </c>
      <c r="K403" s="759">
        <f t="shared" si="546"/>
        <v>0</v>
      </c>
      <c r="L403" s="759">
        <f t="shared" si="546"/>
        <v>0</v>
      </c>
      <c r="M403" s="759">
        <f t="shared" si="546"/>
        <v>0</v>
      </c>
      <c r="N403" s="759">
        <f t="shared" si="546"/>
        <v>0</v>
      </c>
      <c r="O403" s="759">
        <f t="shared" si="546"/>
        <v>0</v>
      </c>
      <c r="P403" s="759">
        <f t="shared" si="546"/>
        <v>0</v>
      </c>
      <c r="Q403" s="134">
        <f t="shared" si="546"/>
        <v>0</v>
      </c>
      <c r="R403" s="493"/>
      <c r="S403" s="322" t="s">
        <v>269</v>
      </c>
      <c r="T403" s="491" t="s">
        <v>646</v>
      </c>
      <c r="U403" s="759">
        <f t="shared" ref="U403:U416" si="547">+AG40+AG161+AG282</f>
        <v>0</v>
      </c>
      <c r="V403" s="759">
        <f t="shared" ref="V403:V416" si="548">+AH40+AH161+AH282</f>
        <v>0</v>
      </c>
      <c r="W403" s="759">
        <f t="shared" ref="W403:W416" si="549">+AI40+AI161+AI282</f>
        <v>0</v>
      </c>
      <c r="X403" s="759">
        <f t="shared" ref="X403:X416" si="550">+AJ40+AJ161+AJ282</f>
        <v>0</v>
      </c>
      <c r="Y403" s="759">
        <f t="shared" ref="Y403:Y416" si="551">+AK40+AK161+AK282</f>
        <v>0</v>
      </c>
      <c r="Z403" s="759">
        <f t="shared" ref="Z403:Z416" si="552">+AL40+AL161+AL282</f>
        <v>0</v>
      </c>
      <c r="AA403" s="759">
        <f t="shared" ref="AA403:AA416" si="553">+AM40+AM161+AM282</f>
        <v>0</v>
      </c>
      <c r="AB403" s="759">
        <f t="shared" ref="AB403:AB416" si="554">+AN40+AN161+AN282</f>
        <v>0</v>
      </c>
      <c r="AC403" s="759">
        <f t="shared" ref="AC403:AC416" si="555">+AO40+AO161+AO282</f>
        <v>0</v>
      </c>
      <c r="AD403" s="759">
        <f t="shared" ref="AD403:AD416" si="556">+AP40+AP161+AP282</f>
        <v>0</v>
      </c>
      <c r="AE403" s="759">
        <f t="shared" ref="AE403:AE416" si="557">+AQ40+AQ161+AQ282</f>
        <v>0</v>
      </c>
      <c r="AF403" s="759">
        <f t="shared" ref="AF403:AF416" si="558">+AR40+AR161+AR282</f>
        <v>0</v>
      </c>
      <c r="AG403" s="134">
        <f t="shared" ref="AG403:AG416" si="559">+AS40+AS161+AS282</f>
        <v>0</v>
      </c>
    </row>
    <row r="404" spans="2:33" x14ac:dyDescent="0.2">
      <c r="B404" s="72" t="s">
        <v>314</v>
      </c>
      <c r="C404" s="516" t="s">
        <v>488</v>
      </c>
      <c r="D404" s="517"/>
      <c r="E404" s="761">
        <f t="shared" si="546"/>
        <v>0</v>
      </c>
      <c r="F404" s="761">
        <f t="shared" si="546"/>
        <v>0</v>
      </c>
      <c r="G404" s="761">
        <f t="shared" si="546"/>
        <v>0</v>
      </c>
      <c r="H404" s="761">
        <f t="shared" si="546"/>
        <v>0</v>
      </c>
      <c r="I404" s="761">
        <f t="shared" si="546"/>
        <v>0</v>
      </c>
      <c r="J404" s="761">
        <f t="shared" si="546"/>
        <v>0</v>
      </c>
      <c r="K404" s="761">
        <f t="shared" si="546"/>
        <v>0</v>
      </c>
      <c r="L404" s="761">
        <f t="shared" si="546"/>
        <v>0</v>
      </c>
      <c r="M404" s="761">
        <f t="shared" si="546"/>
        <v>0</v>
      </c>
      <c r="N404" s="761">
        <f t="shared" si="546"/>
        <v>0</v>
      </c>
      <c r="O404" s="761">
        <f t="shared" si="546"/>
        <v>0</v>
      </c>
      <c r="P404" s="761">
        <f t="shared" si="546"/>
        <v>0</v>
      </c>
      <c r="Q404" s="518">
        <f t="shared" si="546"/>
        <v>0</v>
      </c>
      <c r="R404" s="493"/>
      <c r="S404" s="72" t="s">
        <v>314</v>
      </c>
      <c r="T404" s="516" t="s">
        <v>488</v>
      </c>
      <c r="U404" s="761">
        <f t="shared" si="547"/>
        <v>0</v>
      </c>
      <c r="V404" s="761">
        <f t="shared" si="548"/>
        <v>0</v>
      </c>
      <c r="W404" s="761">
        <f t="shared" si="549"/>
        <v>0</v>
      </c>
      <c r="X404" s="761">
        <f t="shared" si="550"/>
        <v>0</v>
      </c>
      <c r="Y404" s="761">
        <f t="shared" si="551"/>
        <v>0</v>
      </c>
      <c r="Z404" s="761">
        <f t="shared" si="552"/>
        <v>0</v>
      </c>
      <c r="AA404" s="761">
        <f t="shared" si="553"/>
        <v>0</v>
      </c>
      <c r="AB404" s="761">
        <f t="shared" si="554"/>
        <v>0</v>
      </c>
      <c r="AC404" s="761">
        <f t="shared" si="555"/>
        <v>0</v>
      </c>
      <c r="AD404" s="761">
        <f t="shared" si="556"/>
        <v>0</v>
      </c>
      <c r="AE404" s="761">
        <f t="shared" si="557"/>
        <v>0</v>
      </c>
      <c r="AF404" s="761">
        <f t="shared" si="558"/>
        <v>0</v>
      </c>
      <c r="AG404" s="518">
        <f t="shared" si="559"/>
        <v>0</v>
      </c>
    </row>
    <row r="405" spans="2:33" x14ac:dyDescent="0.2">
      <c r="B405" s="762" t="s">
        <v>489</v>
      </c>
      <c r="C405" s="763" t="s">
        <v>647</v>
      </c>
      <c r="D405" s="606" t="s">
        <v>479</v>
      </c>
      <c r="E405" s="135">
        <f t="shared" si="546"/>
        <v>0</v>
      </c>
      <c r="F405" s="135">
        <f t="shared" si="546"/>
        <v>0</v>
      </c>
      <c r="G405" s="135">
        <f t="shared" si="546"/>
        <v>0</v>
      </c>
      <c r="H405" s="135">
        <f t="shared" si="546"/>
        <v>0</v>
      </c>
      <c r="I405" s="135">
        <f t="shared" si="546"/>
        <v>0</v>
      </c>
      <c r="J405" s="135">
        <f t="shared" si="546"/>
        <v>0</v>
      </c>
      <c r="K405" s="135">
        <f t="shared" si="546"/>
        <v>0</v>
      </c>
      <c r="L405" s="135">
        <f t="shared" si="546"/>
        <v>0</v>
      </c>
      <c r="M405" s="135">
        <f t="shared" si="546"/>
        <v>0</v>
      </c>
      <c r="N405" s="135">
        <f t="shared" si="546"/>
        <v>0</v>
      </c>
      <c r="O405" s="135">
        <f t="shared" si="546"/>
        <v>0</v>
      </c>
      <c r="P405" s="135">
        <f t="shared" si="546"/>
        <v>0</v>
      </c>
      <c r="Q405" s="608">
        <f t="shared" si="546"/>
        <v>0</v>
      </c>
      <c r="R405" s="493"/>
      <c r="S405" s="762" t="s">
        <v>489</v>
      </c>
      <c r="T405" s="763" t="s">
        <v>647</v>
      </c>
      <c r="U405" s="135">
        <f t="shared" si="547"/>
        <v>0</v>
      </c>
      <c r="V405" s="135">
        <f t="shared" si="548"/>
        <v>0</v>
      </c>
      <c r="W405" s="135">
        <f t="shared" si="549"/>
        <v>0</v>
      </c>
      <c r="X405" s="135">
        <f t="shared" si="550"/>
        <v>0</v>
      </c>
      <c r="Y405" s="135">
        <f t="shared" si="551"/>
        <v>0</v>
      </c>
      <c r="Z405" s="135">
        <f t="shared" si="552"/>
        <v>0</v>
      </c>
      <c r="AA405" s="135">
        <f t="shared" si="553"/>
        <v>0</v>
      </c>
      <c r="AB405" s="135">
        <f t="shared" si="554"/>
        <v>0</v>
      </c>
      <c r="AC405" s="135">
        <f t="shared" si="555"/>
        <v>0</v>
      </c>
      <c r="AD405" s="135">
        <f t="shared" si="556"/>
        <v>0</v>
      </c>
      <c r="AE405" s="135">
        <f t="shared" si="557"/>
        <v>0</v>
      </c>
      <c r="AF405" s="135">
        <f t="shared" si="558"/>
        <v>0</v>
      </c>
      <c r="AG405" s="608">
        <f t="shared" si="559"/>
        <v>0</v>
      </c>
    </row>
    <row r="406" spans="2:33" x14ac:dyDescent="0.2">
      <c r="B406" s="51" t="s">
        <v>490</v>
      </c>
      <c r="C406" s="495" t="s">
        <v>648</v>
      </c>
      <c r="D406" s="496" t="s">
        <v>479</v>
      </c>
      <c r="E406" s="513">
        <f>+E43+E164+E285</f>
        <v>0</v>
      </c>
      <c r="F406" s="513">
        <f t="shared" si="546"/>
        <v>0</v>
      </c>
      <c r="G406" s="513">
        <f t="shared" si="546"/>
        <v>0</v>
      </c>
      <c r="H406" s="513">
        <f t="shared" si="546"/>
        <v>0</v>
      </c>
      <c r="I406" s="513">
        <f t="shared" si="546"/>
        <v>0</v>
      </c>
      <c r="J406" s="513">
        <f t="shared" si="546"/>
        <v>0</v>
      </c>
      <c r="K406" s="513">
        <f t="shared" si="546"/>
        <v>0</v>
      </c>
      <c r="L406" s="513">
        <f t="shared" si="546"/>
        <v>0</v>
      </c>
      <c r="M406" s="513">
        <f t="shared" si="546"/>
        <v>0</v>
      </c>
      <c r="N406" s="513">
        <f t="shared" si="546"/>
        <v>0</v>
      </c>
      <c r="O406" s="513">
        <f t="shared" si="546"/>
        <v>0</v>
      </c>
      <c r="P406" s="513">
        <f t="shared" si="546"/>
        <v>0</v>
      </c>
      <c r="Q406" s="131">
        <f t="shared" si="546"/>
        <v>0</v>
      </c>
      <c r="R406" s="493"/>
      <c r="S406" s="51" t="s">
        <v>490</v>
      </c>
      <c r="T406" s="495" t="s">
        <v>648</v>
      </c>
      <c r="U406" s="513">
        <f t="shared" si="547"/>
        <v>0</v>
      </c>
      <c r="V406" s="513">
        <f t="shared" si="548"/>
        <v>0</v>
      </c>
      <c r="W406" s="513">
        <f t="shared" si="549"/>
        <v>0</v>
      </c>
      <c r="X406" s="513">
        <f t="shared" si="550"/>
        <v>0</v>
      </c>
      <c r="Y406" s="513">
        <f t="shared" si="551"/>
        <v>0</v>
      </c>
      <c r="Z406" s="513">
        <f t="shared" si="552"/>
        <v>0</v>
      </c>
      <c r="AA406" s="513">
        <f t="shared" si="553"/>
        <v>0</v>
      </c>
      <c r="AB406" s="513">
        <f t="shared" si="554"/>
        <v>0</v>
      </c>
      <c r="AC406" s="513">
        <f t="shared" si="555"/>
        <v>0</v>
      </c>
      <c r="AD406" s="513">
        <f t="shared" si="556"/>
        <v>0</v>
      </c>
      <c r="AE406" s="513">
        <f t="shared" si="557"/>
        <v>0</v>
      </c>
      <c r="AF406" s="513">
        <f t="shared" si="558"/>
        <v>0</v>
      </c>
      <c r="AG406" s="498">
        <f t="shared" si="559"/>
        <v>0</v>
      </c>
    </row>
    <row r="407" spans="2:33" x14ac:dyDescent="0.2">
      <c r="B407" s="51" t="s">
        <v>649</v>
      </c>
      <c r="C407" s="495" t="s">
        <v>480</v>
      </c>
      <c r="D407" s="496" t="s">
        <v>479</v>
      </c>
      <c r="E407" s="513">
        <f t="shared" ref="E407:Q422" si="560">+E44+E165+E286</f>
        <v>0</v>
      </c>
      <c r="F407" s="513">
        <f t="shared" si="560"/>
        <v>0</v>
      </c>
      <c r="G407" s="513">
        <f t="shared" si="560"/>
        <v>0</v>
      </c>
      <c r="H407" s="513">
        <f t="shared" si="560"/>
        <v>0</v>
      </c>
      <c r="I407" s="513">
        <f t="shared" si="560"/>
        <v>0</v>
      </c>
      <c r="J407" s="513">
        <f t="shared" si="560"/>
        <v>0</v>
      </c>
      <c r="K407" s="513">
        <f t="shared" si="560"/>
        <v>0</v>
      </c>
      <c r="L407" s="513">
        <f t="shared" si="560"/>
        <v>0</v>
      </c>
      <c r="M407" s="513">
        <f t="shared" si="560"/>
        <v>0</v>
      </c>
      <c r="N407" s="513">
        <f t="shared" si="560"/>
        <v>0</v>
      </c>
      <c r="O407" s="513">
        <f t="shared" si="560"/>
        <v>0</v>
      </c>
      <c r="P407" s="513">
        <f t="shared" si="560"/>
        <v>0</v>
      </c>
      <c r="Q407" s="131">
        <f t="shared" si="560"/>
        <v>0</v>
      </c>
      <c r="R407" s="493"/>
      <c r="S407" s="51" t="s">
        <v>649</v>
      </c>
      <c r="T407" s="495" t="s">
        <v>480</v>
      </c>
      <c r="U407" s="513">
        <f t="shared" si="547"/>
        <v>0</v>
      </c>
      <c r="V407" s="513">
        <f t="shared" si="548"/>
        <v>0</v>
      </c>
      <c r="W407" s="513">
        <f t="shared" si="549"/>
        <v>0</v>
      </c>
      <c r="X407" s="513">
        <f t="shared" si="550"/>
        <v>0</v>
      </c>
      <c r="Y407" s="513">
        <f t="shared" si="551"/>
        <v>0</v>
      </c>
      <c r="Z407" s="513">
        <f t="shared" si="552"/>
        <v>0</v>
      </c>
      <c r="AA407" s="513">
        <f t="shared" si="553"/>
        <v>0</v>
      </c>
      <c r="AB407" s="513">
        <f t="shared" si="554"/>
        <v>0</v>
      </c>
      <c r="AC407" s="513">
        <f t="shared" si="555"/>
        <v>0</v>
      </c>
      <c r="AD407" s="513">
        <f t="shared" si="556"/>
        <v>0</v>
      </c>
      <c r="AE407" s="513">
        <f t="shared" si="557"/>
        <v>0</v>
      </c>
      <c r="AF407" s="513">
        <f t="shared" si="558"/>
        <v>0</v>
      </c>
      <c r="AG407" s="498">
        <f t="shared" si="559"/>
        <v>0</v>
      </c>
    </row>
    <row r="408" spans="2:33" x14ac:dyDescent="0.2">
      <c r="B408" s="51" t="s">
        <v>316</v>
      </c>
      <c r="C408" s="509" t="s">
        <v>481</v>
      </c>
      <c r="D408" s="510" t="s">
        <v>131</v>
      </c>
      <c r="E408" s="513">
        <f t="shared" si="560"/>
        <v>0</v>
      </c>
      <c r="F408" s="513">
        <f t="shared" si="560"/>
        <v>0</v>
      </c>
      <c r="G408" s="513">
        <f t="shared" si="560"/>
        <v>0</v>
      </c>
      <c r="H408" s="513">
        <f t="shared" si="560"/>
        <v>0</v>
      </c>
      <c r="I408" s="513">
        <f t="shared" si="560"/>
        <v>0</v>
      </c>
      <c r="J408" s="513">
        <f t="shared" si="560"/>
        <v>0</v>
      </c>
      <c r="K408" s="513">
        <f t="shared" si="560"/>
        <v>0</v>
      </c>
      <c r="L408" s="513">
        <f t="shared" si="560"/>
        <v>0</v>
      </c>
      <c r="M408" s="513">
        <f t="shared" si="560"/>
        <v>0</v>
      </c>
      <c r="N408" s="513">
        <f t="shared" si="560"/>
        <v>0</v>
      </c>
      <c r="O408" s="513">
        <f t="shared" si="560"/>
        <v>0</v>
      </c>
      <c r="P408" s="513">
        <f t="shared" si="560"/>
        <v>0</v>
      </c>
      <c r="Q408" s="131">
        <f t="shared" si="560"/>
        <v>0</v>
      </c>
      <c r="R408" s="493"/>
      <c r="S408" s="51" t="s">
        <v>316</v>
      </c>
      <c r="T408" s="509" t="s">
        <v>481</v>
      </c>
      <c r="U408" s="513">
        <f t="shared" si="547"/>
        <v>0</v>
      </c>
      <c r="V408" s="513">
        <f t="shared" si="548"/>
        <v>0</v>
      </c>
      <c r="W408" s="513">
        <f t="shared" si="549"/>
        <v>0</v>
      </c>
      <c r="X408" s="513">
        <f t="shared" si="550"/>
        <v>0</v>
      </c>
      <c r="Y408" s="513">
        <f t="shared" si="551"/>
        <v>0</v>
      </c>
      <c r="Z408" s="513">
        <f t="shared" si="552"/>
        <v>0</v>
      </c>
      <c r="AA408" s="513">
        <f t="shared" si="553"/>
        <v>0</v>
      </c>
      <c r="AB408" s="513">
        <f t="shared" si="554"/>
        <v>0</v>
      </c>
      <c r="AC408" s="513">
        <f t="shared" si="555"/>
        <v>0</v>
      </c>
      <c r="AD408" s="513">
        <f t="shared" si="556"/>
        <v>0</v>
      </c>
      <c r="AE408" s="513">
        <f t="shared" si="557"/>
        <v>0</v>
      </c>
      <c r="AF408" s="513">
        <f t="shared" si="558"/>
        <v>0</v>
      </c>
      <c r="AG408" s="131">
        <f t="shared" si="559"/>
        <v>0</v>
      </c>
    </row>
    <row r="409" spans="2:33" x14ac:dyDescent="0.2">
      <c r="B409" s="51" t="s">
        <v>61</v>
      </c>
      <c r="C409" s="511" t="s">
        <v>482</v>
      </c>
      <c r="D409" s="510" t="s">
        <v>131</v>
      </c>
      <c r="E409" s="513">
        <f t="shared" si="560"/>
        <v>0</v>
      </c>
      <c r="F409" s="513">
        <f t="shared" si="560"/>
        <v>0</v>
      </c>
      <c r="G409" s="513">
        <f t="shared" si="560"/>
        <v>0</v>
      </c>
      <c r="H409" s="513">
        <f t="shared" si="560"/>
        <v>0</v>
      </c>
      <c r="I409" s="513">
        <f t="shared" si="560"/>
        <v>0</v>
      </c>
      <c r="J409" s="513">
        <f t="shared" si="560"/>
        <v>0</v>
      </c>
      <c r="K409" s="513">
        <f t="shared" si="560"/>
        <v>0</v>
      </c>
      <c r="L409" s="513">
        <f t="shared" si="560"/>
        <v>0</v>
      </c>
      <c r="M409" s="513">
        <f t="shared" si="560"/>
        <v>0</v>
      </c>
      <c r="N409" s="513">
        <f t="shared" si="560"/>
        <v>0</v>
      </c>
      <c r="O409" s="513">
        <f t="shared" si="560"/>
        <v>0</v>
      </c>
      <c r="P409" s="513">
        <f t="shared" si="560"/>
        <v>0</v>
      </c>
      <c r="Q409" s="131">
        <f t="shared" si="560"/>
        <v>0</v>
      </c>
      <c r="R409" s="493"/>
      <c r="S409" s="51" t="s">
        <v>61</v>
      </c>
      <c r="T409" s="511" t="s">
        <v>482</v>
      </c>
      <c r="U409" s="513">
        <f t="shared" si="547"/>
        <v>0</v>
      </c>
      <c r="V409" s="513">
        <f t="shared" si="548"/>
        <v>0</v>
      </c>
      <c r="W409" s="513">
        <f t="shared" si="549"/>
        <v>0</v>
      </c>
      <c r="X409" s="513">
        <f t="shared" si="550"/>
        <v>0</v>
      </c>
      <c r="Y409" s="513">
        <f t="shared" si="551"/>
        <v>0</v>
      </c>
      <c r="Z409" s="513">
        <f t="shared" si="552"/>
        <v>0</v>
      </c>
      <c r="AA409" s="513">
        <f t="shared" si="553"/>
        <v>0</v>
      </c>
      <c r="AB409" s="513">
        <f t="shared" si="554"/>
        <v>0</v>
      </c>
      <c r="AC409" s="513">
        <f t="shared" si="555"/>
        <v>0</v>
      </c>
      <c r="AD409" s="513">
        <f t="shared" si="556"/>
        <v>0</v>
      </c>
      <c r="AE409" s="513">
        <f t="shared" si="557"/>
        <v>0</v>
      </c>
      <c r="AF409" s="513">
        <f t="shared" si="558"/>
        <v>0</v>
      </c>
      <c r="AG409" s="131">
        <f t="shared" si="559"/>
        <v>0</v>
      </c>
    </row>
    <row r="410" spans="2:33" x14ac:dyDescent="0.2">
      <c r="B410" s="51" t="s">
        <v>62</v>
      </c>
      <c r="C410" s="511" t="s">
        <v>483</v>
      </c>
      <c r="D410" s="510" t="s">
        <v>131</v>
      </c>
      <c r="E410" s="513">
        <f t="shared" si="560"/>
        <v>0</v>
      </c>
      <c r="F410" s="513">
        <f t="shared" si="560"/>
        <v>0</v>
      </c>
      <c r="G410" s="513">
        <f t="shared" si="560"/>
        <v>0</v>
      </c>
      <c r="H410" s="513">
        <f t="shared" si="560"/>
        <v>0</v>
      </c>
      <c r="I410" s="513">
        <f t="shared" si="560"/>
        <v>0</v>
      </c>
      <c r="J410" s="513">
        <f t="shared" si="560"/>
        <v>0</v>
      </c>
      <c r="K410" s="513">
        <f t="shared" si="560"/>
        <v>0</v>
      </c>
      <c r="L410" s="513">
        <f t="shared" si="560"/>
        <v>0</v>
      </c>
      <c r="M410" s="513">
        <f t="shared" si="560"/>
        <v>0</v>
      </c>
      <c r="N410" s="513">
        <f t="shared" si="560"/>
        <v>0</v>
      </c>
      <c r="O410" s="513">
        <f t="shared" si="560"/>
        <v>0</v>
      </c>
      <c r="P410" s="513">
        <f t="shared" si="560"/>
        <v>0</v>
      </c>
      <c r="Q410" s="131">
        <f t="shared" si="560"/>
        <v>0</v>
      </c>
      <c r="R410" s="493"/>
      <c r="S410" s="51" t="s">
        <v>62</v>
      </c>
      <c r="T410" s="511" t="s">
        <v>483</v>
      </c>
      <c r="U410" s="513">
        <f t="shared" si="547"/>
        <v>0</v>
      </c>
      <c r="V410" s="513">
        <f t="shared" si="548"/>
        <v>0</v>
      </c>
      <c r="W410" s="513">
        <f t="shared" si="549"/>
        <v>0</v>
      </c>
      <c r="X410" s="513">
        <f t="shared" si="550"/>
        <v>0</v>
      </c>
      <c r="Y410" s="513">
        <f t="shared" si="551"/>
        <v>0</v>
      </c>
      <c r="Z410" s="513">
        <f t="shared" si="552"/>
        <v>0</v>
      </c>
      <c r="AA410" s="513">
        <f t="shared" si="553"/>
        <v>0</v>
      </c>
      <c r="AB410" s="513">
        <f t="shared" si="554"/>
        <v>0</v>
      </c>
      <c r="AC410" s="513">
        <f t="shared" si="555"/>
        <v>0</v>
      </c>
      <c r="AD410" s="513">
        <f t="shared" si="556"/>
        <v>0</v>
      </c>
      <c r="AE410" s="513">
        <f t="shared" si="557"/>
        <v>0</v>
      </c>
      <c r="AF410" s="513">
        <f t="shared" si="558"/>
        <v>0</v>
      </c>
      <c r="AG410" s="131">
        <f t="shared" si="559"/>
        <v>0</v>
      </c>
    </row>
    <row r="411" spans="2:33" x14ac:dyDescent="0.2">
      <c r="B411" s="764" t="s">
        <v>612</v>
      </c>
      <c r="C411" s="519" t="s">
        <v>484</v>
      </c>
      <c r="D411" s="520" t="s">
        <v>485</v>
      </c>
      <c r="E411" s="521">
        <f t="shared" si="560"/>
        <v>0</v>
      </c>
      <c r="F411" s="521">
        <f t="shared" si="560"/>
        <v>0</v>
      </c>
      <c r="G411" s="521">
        <f t="shared" si="560"/>
        <v>0</v>
      </c>
      <c r="H411" s="521">
        <f t="shared" si="560"/>
        <v>0</v>
      </c>
      <c r="I411" s="521">
        <f t="shared" si="560"/>
        <v>0</v>
      </c>
      <c r="J411" s="521">
        <f t="shared" si="560"/>
        <v>0</v>
      </c>
      <c r="K411" s="521">
        <f t="shared" si="560"/>
        <v>0</v>
      </c>
      <c r="L411" s="521">
        <f t="shared" si="560"/>
        <v>0</v>
      </c>
      <c r="M411" s="521">
        <f t="shared" si="560"/>
        <v>0</v>
      </c>
      <c r="N411" s="521">
        <f t="shared" si="560"/>
        <v>0</v>
      </c>
      <c r="O411" s="521">
        <f t="shared" si="560"/>
        <v>0</v>
      </c>
      <c r="P411" s="521">
        <f t="shared" si="560"/>
        <v>0</v>
      </c>
      <c r="Q411" s="131">
        <f t="shared" si="560"/>
        <v>0</v>
      </c>
      <c r="R411" s="493"/>
      <c r="S411" s="764" t="s">
        <v>612</v>
      </c>
      <c r="T411" s="519" t="s">
        <v>484</v>
      </c>
      <c r="U411" s="521">
        <f t="shared" si="547"/>
        <v>0</v>
      </c>
      <c r="V411" s="521">
        <f t="shared" si="548"/>
        <v>0</v>
      </c>
      <c r="W411" s="521">
        <f t="shared" si="549"/>
        <v>0</v>
      </c>
      <c r="X411" s="521">
        <f t="shared" si="550"/>
        <v>0</v>
      </c>
      <c r="Y411" s="521">
        <f t="shared" si="551"/>
        <v>0</v>
      </c>
      <c r="Z411" s="521">
        <f t="shared" si="552"/>
        <v>0</v>
      </c>
      <c r="AA411" s="521">
        <f t="shared" si="553"/>
        <v>0</v>
      </c>
      <c r="AB411" s="521">
        <f t="shared" si="554"/>
        <v>0</v>
      </c>
      <c r="AC411" s="521">
        <f t="shared" si="555"/>
        <v>0</v>
      </c>
      <c r="AD411" s="521">
        <f t="shared" si="556"/>
        <v>0</v>
      </c>
      <c r="AE411" s="521">
        <f t="shared" si="557"/>
        <v>0</v>
      </c>
      <c r="AF411" s="521">
        <f t="shared" si="558"/>
        <v>0</v>
      </c>
      <c r="AG411" s="131">
        <f t="shared" si="559"/>
        <v>0</v>
      </c>
    </row>
    <row r="412" spans="2:33" x14ac:dyDescent="0.2">
      <c r="B412" s="764" t="s">
        <v>650</v>
      </c>
      <c r="C412" s="519" t="s">
        <v>651</v>
      </c>
      <c r="D412" s="520" t="s">
        <v>485</v>
      </c>
      <c r="E412" s="521">
        <f t="shared" si="560"/>
        <v>0</v>
      </c>
      <c r="F412" s="521">
        <f t="shared" si="560"/>
        <v>0</v>
      </c>
      <c r="G412" s="521">
        <f t="shared" si="560"/>
        <v>0</v>
      </c>
      <c r="H412" s="521">
        <f t="shared" si="560"/>
        <v>0</v>
      </c>
      <c r="I412" s="521">
        <f t="shared" si="560"/>
        <v>0</v>
      </c>
      <c r="J412" s="521">
        <f t="shared" si="560"/>
        <v>0</v>
      </c>
      <c r="K412" s="521">
        <f t="shared" si="560"/>
        <v>0</v>
      </c>
      <c r="L412" s="521">
        <f t="shared" si="560"/>
        <v>0</v>
      </c>
      <c r="M412" s="521">
        <f t="shared" si="560"/>
        <v>0</v>
      </c>
      <c r="N412" s="521">
        <f t="shared" si="560"/>
        <v>0</v>
      </c>
      <c r="O412" s="521">
        <f t="shared" si="560"/>
        <v>0</v>
      </c>
      <c r="P412" s="521">
        <f t="shared" si="560"/>
        <v>0</v>
      </c>
      <c r="Q412" s="131">
        <f t="shared" si="560"/>
        <v>0</v>
      </c>
      <c r="R412" s="493"/>
      <c r="S412" s="764" t="s">
        <v>650</v>
      </c>
      <c r="T412" s="519" t="s">
        <v>651</v>
      </c>
      <c r="U412" s="521">
        <f t="shared" si="547"/>
        <v>0</v>
      </c>
      <c r="V412" s="521">
        <f t="shared" si="548"/>
        <v>0</v>
      </c>
      <c r="W412" s="521">
        <f t="shared" si="549"/>
        <v>0</v>
      </c>
      <c r="X412" s="521">
        <f t="shared" si="550"/>
        <v>0</v>
      </c>
      <c r="Y412" s="521">
        <f t="shared" si="551"/>
        <v>0</v>
      </c>
      <c r="Z412" s="521">
        <f t="shared" si="552"/>
        <v>0</v>
      </c>
      <c r="AA412" s="521">
        <f t="shared" si="553"/>
        <v>0</v>
      </c>
      <c r="AB412" s="521">
        <f t="shared" si="554"/>
        <v>0</v>
      </c>
      <c r="AC412" s="521">
        <f t="shared" si="555"/>
        <v>0</v>
      </c>
      <c r="AD412" s="521">
        <f t="shared" si="556"/>
        <v>0</v>
      </c>
      <c r="AE412" s="521">
        <f t="shared" si="557"/>
        <v>0</v>
      </c>
      <c r="AF412" s="521">
        <f t="shared" si="558"/>
        <v>0</v>
      </c>
      <c r="AG412" s="131">
        <f t="shared" si="559"/>
        <v>0</v>
      </c>
    </row>
    <row r="413" spans="2:33" x14ac:dyDescent="0.2">
      <c r="B413" s="764" t="s">
        <v>652</v>
      </c>
      <c r="C413" s="765" t="s">
        <v>491</v>
      </c>
      <c r="D413" s="520" t="s">
        <v>485</v>
      </c>
      <c r="E413" s="521">
        <f t="shared" si="560"/>
        <v>0</v>
      </c>
      <c r="F413" s="521">
        <f t="shared" si="560"/>
        <v>0</v>
      </c>
      <c r="G413" s="521">
        <f t="shared" si="560"/>
        <v>0</v>
      </c>
      <c r="H413" s="521">
        <f t="shared" si="560"/>
        <v>0</v>
      </c>
      <c r="I413" s="521">
        <f t="shared" si="560"/>
        <v>0</v>
      </c>
      <c r="J413" s="521">
        <f t="shared" si="560"/>
        <v>0</v>
      </c>
      <c r="K413" s="521">
        <f t="shared" si="560"/>
        <v>0</v>
      </c>
      <c r="L413" s="521">
        <f t="shared" si="560"/>
        <v>0</v>
      </c>
      <c r="M413" s="521">
        <f t="shared" si="560"/>
        <v>0</v>
      </c>
      <c r="N413" s="521">
        <f t="shared" si="560"/>
        <v>0</v>
      </c>
      <c r="O413" s="521">
        <f t="shared" si="560"/>
        <v>0</v>
      </c>
      <c r="P413" s="521">
        <f t="shared" si="560"/>
        <v>0</v>
      </c>
      <c r="Q413" s="132">
        <f t="shared" si="560"/>
        <v>0</v>
      </c>
      <c r="R413" s="493"/>
      <c r="S413" s="764" t="s">
        <v>652</v>
      </c>
      <c r="T413" s="765" t="s">
        <v>491</v>
      </c>
      <c r="U413" s="521">
        <f t="shared" si="547"/>
        <v>0</v>
      </c>
      <c r="V413" s="521">
        <f t="shared" si="548"/>
        <v>0</v>
      </c>
      <c r="W413" s="521">
        <f t="shared" si="549"/>
        <v>0</v>
      </c>
      <c r="X413" s="521">
        <f t="shared" si="550"/>
        <v>0</v>
      </c>
      <c r="Y413" s="521">
        <f t="shared" si="551"/>
        <v>0</v>
      </c>
      <c r="Z413" s="521">
        <f t="shared" si="552"/>
        <v>0</v>
      </c>
      <c r="AA413" s="521">
        <f t="shared" si="553"/>
        <v>0</v>
      </c>
      <c r="AB413" s="521">
        <f t="shared" si="554"/>
        <v>0</v>
      </c>
      <c r="AC413" s="521">
        <f t="shared" si="555"/>
        <v>0</v>
      </c>
      <c r="AD413" s="521">
        <f t="shared" si="556"/>
        <v>0</v>
      </c>
      <c r="AE413" s="521">
        <f t="shared" si="557"/>
        <v>0</v>
      </c>
      <c r="AF413" s="521">
        <f t="shared" si="558"/>
        <v>0</v>
      </c>
      <c r="AG413" s="132">
        <f t="shared" si="559"/>
        <v>0</v>
      </c>
    </row>
    <row r="414" spans="2:33" x14ac:dyDescent="0.2">
      <c r="B414" s="48" t="s">
        <v>270</v>
      </c>
      <c r="C414" s="491" t="s">
        <v>492</v>
      </c>
      <c r="D414" s="515" t="s">
        <v>131</v>
      </c>
      <c r="E414" s="133">
        <f t="shared" si="560"/>
        <v>0</v>
      </c>
      <c r="F414" s="133">
        <f t="shared" si="560"/>
        <v>0</v>
      </c>
      <c r="G414" s="133">
        <f t="shared" si="560"/>
        <v>0</v>
      </c>
      <c r="H414" s="133">
        <f t="shared" si="560"/>
        <v>0</v>
      </c>
      <c r="I414" s="133">
        <f t="shared" si="560"/>
        <v>0</v>
      </c>
      <c r="J414" s="133">
        <f t="shared" si="560"/>
        <v>0</v>
      </c>
      <c r="K414" s="133">
        <f t="shared" si="560"/>
        <v>0</v>
      </c>
      <c r="L414" s="133">
        <f t="shared" si="560"/>
        <v>0</v>
      </c>
      <c r="M414" s="133">
        <f t="shared" si="560"/>
        <v>0</v>
      </c>
      <c r="N414" s="133">
        <f t="shared" si="560"/>
        <v>0</v>
      </c>
      <c r="O414" s="133">
        <f t="shared" si="560"/>
        <v>0</v>
      </c>
      <c r="P414" s="133">
        <f t="shared" si="560"/>
        <v>0</v>
      </c>
      <c r="Q414" s="134">
        <f t="shared" si="560"/>
        <v>0</v>
      </c>
      <c r="R414" s="493"/>
      <c r="S414" s="48" t="s">
        <v>270</v>
      </c>
      <c r="T414" s="491" t="s">
        <v>492</v>
      </c>
      <c r="U414" s="133">
        <f t="shared" si="547"/>
        <v>0</v>
      </c>
      <c r="V414" s="133">
        <f t="shared" si="548"/>
        <v>0</v>
      </c>
      <c r="W414" s="133">
        <f t="shared" si="549"/>
        <v>0</v>
      </c>
      <c r="X414" s="133">
        <f t="shared" si="550"/>
        <v>0</v>
      </c>
      <c r="Y414" s="133">
        <f t="shared" si="551"/>
        <v>0</v>
      </c>
      <c r="Z414" s="133">
        <f t="shared" si="552"/>
        <v>0</v>
      </c>
      <c r="AA414" s="133">
        <f t="shared" si="553"/>
        <v>0</v>
      </c>
      <c r="AB414" s="133">
        <f t="shared" si="554"/>
        <v>0</v>
      </c>
      <c r="AC414" s="133">
        <f t="shared" si="555"/>
        <v>0</v>
      </c>
      <c r="AD414" s="133">
        <f t="shared" si="556"/>
        <v>0</v>
      </c>
      <c r="AE414" s="133">
        <f t="shared" si="557"/>
        <v>0</v>
      </c>
      <c r="AF414" s="133">
        <f t="shared" si="558"/>
        <v>0</v>
      </c>
      <c r="AG414" s="134">
        <f t="shared" si="559"/>
        <v>0</v>
      </c>
    </row>
    <row r="415" spans="2:33" x14ac:dyDescent="0.2">
      <c r="B415" s="50" t="s">
        <v>317</v>
      </c>
      <c r="C415" s="516" t="s">
        <v>493</v>
      </c>
      <c r="D415" s="522"/>
      <c r="E415" s="523">
        <f t="shared" si="560"/>
        <v>0</v>
      </c>
      <c r="F415" s="523">
        <f t="shared" si="560"/>
        <v>0</v>
      </c>
      <c r="G415" s="523">
        <f t="shared" si="560"/>
        <v>0</v>
      </c>
      <c r="H415" s="523">
        <f t="shared" si="560"/>
        <v>0</v>
      </c>
      <c r="I415" s="523">
        <f t="shared" si="560"/>
        <v>0</v>
      </c>
      <c r="J415" s="523">
        <f t="shared" si="560"/>
        <v>0</v>
      </c>
      <c r="K415" s="523">
        <f t="shared" si="560"/>
        <v>0</v>
      </c>
      <c r="L415" s="523">
        <f t="shared" si="560"/>
        <v>0</v>
      </c>
      <c r="M415" s="523">
        <f t="shared" si="560"/>
        <v>0</v>
      </c>
      <c r="N415" s="523">
        <f t="shared" si="560"/>
        <v>0</v>
      </c>
      <c r="O415" s="523">
        <f t="shared" si="560"/>
        <v>0</v>
      </c>
      <c r="P415" s="523">
        <f t="shared" si="560"/>
        <v>0</v>
      </c>
      <c r="Q415" s="524">
        <f t="shared" si="560"/>
        <v>0</v>
      </c>
      <c r="R415" s="493"/>
      <c r="S415" s="50" t="s">
        <v>317</v>
      </c>
      <c r="T415" s="516" t="s">
        <v>493</v>
      </c>
      <c r="U415" s="523">
        <f t="shared" si="547"/>
        <v>0</v>
      </c>
      <c r="V415" s="523">
        <f t="shared" si="548"/>
        <v>0</v>
      </c>
      <c r="W415" s="523">
        <f t="shared" si="549"/>
        <v>0</v>
      </c>
      <c r="X415" s="523">
        <f t="shared" si="550"/>
        <v>0</v>
      </c>
      <c r="Y415" s="523">
        <f t="shared" si="551"/>
        <v>0</v>
      </c>
      <c r="Z415" s="523">
        <f t="shared" si="552"/>
        <v>0</v>
      </c>
      <c r="AA415" s="523">
        <f t="shared" si="553"/>
        <v>0</v>
      </c>
      <c r="AB415" s="523">
        <f t="shared" si="554"/>
        <v>0</v>
      </c>
      <c r="AC415" s="523">
        <f t="shared" si="555"/>
        <v>0</v>
      </c>
      <c r="AD415" s="523">
        <f t="shared" si="556"/>
        <v>0</v>
      </c>
      <c r="AE415" s="523">
        <f t="shared" si="557"/>
        <v>0</v>
      </c>
      <c r="AF415" s="523">
        <f t="shared" si="558"/>
        <v>0</v>
      </c>
      <c r="AG415" s="524">
        <f t="shared" si="559"/>
        <v>0</v>
      </c>
    </row>
    <row r="416" spans="2:33" x14ac:dyDescent="0.2">
      <c r="B416" s="324" t="s">
        <v>653</v>
      </c>
      <c r="C416" s="507" t="s">
        <v>488</v>
      </c>
      <c r="D416" s="508"/>
      <c r="E416" s="766">
        <f t="shared" si="560"/>
        <v>0</v>
      </c>
      <c r="F416" s="766">
        <f t="shared" si="560"/>
        <v>0</v>
      </c>
      <c r="G416" s="766">
        <f t="shared" si="560"/>
        <v>0</v>
      </c>
      <c r="H416" s="766">
        <f t="shared" si="560"/>
        <v>0</v>
      </c>
      <c r="I416" s="766">
        <f t="shared" si="560"/>
        <v>0</v>
      </c>
      <c r="J416" s="766">
        <f t="shared" si="560"/>
        <v>0</v>
      </c>
      <c r="K416" s="766">
        <f t="shared" si="560"/>
        <v>0</v>
      </c>
      <c r="L416" s="766">
        <f t="shared" si="560"/>
        <v>0</v>
      </c>
      <c r="M416" s="766">
        <f t="shared" si="560"/>
        <v>0</v>
      </c>
      <c r="N416" s="766">
        <f t="shared" si="560"/>
        <v>0</v>
      </c>
      <c r="O416" s="766">
        <f t="shared" si="560"/>
        <v>0</v>
      </c>
      <c r="P416" s="766">
        <f t="shared" si="560"/>
        <v>0</v>
      </c>
      <c r="Q416" s="525">
        <f t="shared" si="560"/>
        <v>0</v>
      </c>
      <c r="R416" s="493"/>
      <c r="S416" s="324" t="s">
        <v>653</v>
      </c>
      <c r="T416" s="507" t="s">
        <v>488</v>
      </c>
      <c r="U416" s="766">
        <f t="shared" si="547"/>
        <v>0</v>
      </c>
      <c r="V416" s="766">
        <f t="shared" si="548"/>
        <v>0</v>
      </c>
      <c r="W416" s="766">
        <f t="shared" si="549"/>
        <v>0</v>
      </c>
      <c r="X416" s="766">
        <f t="shared" si="550"/>
        <v>0</v>
      </c>
      <c r="Y416" s="766">
        <f t="shared" si="551"/>
        <v>0</v>
      </c>
      <c r="Z416" s="766">
        <f t="shared" si="552"/>
        <v>0</v>
      </c>
      <c r="AA416" s="766">
        <f t="shared" si="553"/>
        <v>0</v>
      </c>
      <c r="AB416" s="766">
        <f t="shared" si="554"/>
        <v>0</v>
      </c>
      <c r="AC416" s="766">
        <f t="shared" si="555"/>
        <v>0</v>
      </c>
      <c r="AD416" s="766">
        <f t="shared" si="556"/>
        <v>0</v>
      </c>
      <c r="AE416" s="766">
        <f t="shared" si="557"/>
        <v>0</v>
      </c>
      <c r="AF416" s="766">
        <f t="shared" si="558"/>
        <v>0</v>
      </c>
      <c r="AG416" s="525">
        <f t="shared" si="559"/>
        <v>0</v>
      </c>
    </row>
    <row r="417" spans="2:33" x14ac:dyDescent="0.2">
      <c r="B417" s="51" t="s">
        <v>654</v>
      </c>
      <c r="C417" s="763" t="s">
        <v>647</v>
      </c>
      <c r="D417" s="606" t="s">
        <v>479</v>
      </c>
      <c r="E417" s="135">
        <f t="shared" si="560"/>
        <v>0</v>
      </c>
      <c r="F417" s="135">
        <f t="shared" si="560"/>
        <v>0</v>
      </c>
      <c r="G417" s="135">
        <f t="shared" si="560"/>
        <v>0</v>
      </c>
      <c r="H417" s="135">
        <f t="shared" si="560"/>
        <v>0</v>
      </c>
      <c r="I417" s="135">
        <f t="shared" si="560"/>
        <v>0</v>
      </c>
      <c r="J417" s="135">
        <f t="shared" si="560"/>
        <v>0</v>
      </c>
      <c r="K417" s="135">
        <f t="shared" si="560"/>
        <v>0</v>
      </c>
      <c r="L417" s="135">
        <f t="shared" si="560"/>
        <v>0</v>
      </c>
      <c r="M417" s="135">
        <f t="shared" si="560"/>
        <v>0</v>
      </c>
      <c r="N417" s="135">
        <f t="shared" si="560"/>
        <v>0</v>
      </c>
      <c r="O417" s="135">
        <f t="shared" si="560"/>
        <v>0</v>
      </c>
      <c r="P417" s="135">
        <f t="shared" si="560"/>
        <v>0</v>
      </c>
      <c r="Q417" s="130">
        <f t="shared" si="560"/>
        <v>0</v>
      </c>
      <c r="R417" s="493"/>
      <c r="S417" s="51" t="s">
        <v>654</v>
      </c>
      <c r="T417" s="763" t="s">
        <v>647</v>
      </c>
      <c r="U417" s="135"/>
      <c r="V417" s="135">
        <f t="shared" ref="V417:V448" si="561">+AH54+AH175+AH296</f>
        <v>0</v>
      </c>
      <c r="W417" s="135">
        <f t="shared" ref="W417:W448" si="562">+AI54+AI175+AI296</f>
        <v>0</v>
      </c>
      <c r="X417" s="135">
        <f t="shared" ref="X417:X448" si="563">+AJ54+AJ175+AJ296</f>
        <v>0</v>
      </c>
      <c r="Y417" s="135">
        <f t="shared" ref="Y417:Y448" si="564">+AK54+AK175+AK296</f>
        <v>0</v>
      </c>
      <c r="Z417" s="135">
        <f t="shared" ref="Z417:Z448" si="565">+AL54+AL175+AL296</f>
        <v>0</v>
      </c>
      <c r="AA417" s="135">
        <f t="shared" ref="AA417:AA448" si="566">+AM54+AM175+AM296</f>
        <v>0</v>
      </c>
      <c r="AB417" s="135">
        <f t="shared" ref="AB417:AB448" si="567">+AN54+AN175+AN296</f>
        <v>0</v>
      </c>
      <c r="AC417" s="135">
        <f t="shared" ref="AC417:AC448" si="568">+AO54+AO175+AO296</f>
        <v>0</v>
      </c>
      <c r="AD417" s="135">
        <f t="shared" ref="AD417:AD448" si="569">+AP54+AP175+AP296</f>
        <v>0</v>
      </c>
      <c r="AE417" s="135">
        <f t="shared" ref="AE417:AE448" si="570">+AQ54+AQ175+AQ296</f>
        <v>0</v>
      </c>
      <c r="AF417" s="135">
        <f t="shared" ref="AF417:AF448" si="571">+AR54+AR175+AR296</f>
        <v>0</v>
      </c>
      <c r="AG417" s="608">
        <f t="shared" ref="AG417:AG448" si="572">+AS54+AS175+AS296</f>
        <v>0</v>
      </c>
    </row>
    <row r="418" spans="2:33" x14ac:dyDescent="0.2">
      <c r="B418" s="51" t="s">
        <v>655</v>
      </c>
      <c r="C418" s="495" t="s">
        <v>648</v>
      </c>
      <c r="D418" s="496" t="s">
        <v>479</v>
      </c>
      <c r="E418" s="513">
        <f t="shared" si="560"/>
        <v>0</v>
      </c>
      <c r="F418" s="513">
        <f t="shared" si="560"/>
        <v>0</v>
      </c>
      <c r="G418" s="513">
        <f t="shared" si="560"/>
        <v>0</v>
      </c>
      <c r="H418" s="513">
        <f t="shared" si="560"/>
        <v>0</v>
      </c>
      <c r="I418" s="513">
        <f t="shared" si="560"/>
        <v>0</v>
      </c>
      <c r="J418" s="513">
        <f t="shared" si="560"/>
        <v>0</v>
      </c>
      <c r="K418" s="513">
        <f t="shared" si="560"/>
        <v>0</v>
      </c>
      <c r="L418" s="513">
        <f t="shared" si="560"/>
        <v>0</v>
      </c>
      <c r="M418" s="513">
        <f t="shared" si="560"/>
        <v>0</v>
      </c>
      <c r="N418" s="513">
        <f t="shared" si="560"/>
        <v>0</v>
      </c>
      <c r="O418" s="513">
        <f t="shared" si="560"/>
        <v>0</v>
      </c>
      <c r="P418" s="513">
        <f t="shared" si="560"/>
        <v>0</v>
      </c>
      <c r="Q418" s="131">
        <f t="shared" si="560"/>
        <v>0</v>
      </c>
      <c r="R418" s="493"/>
      <c r="S418" s="51" t="s">
        <v>655</v>
      </c>
      <c r="T418" s="495" t="s">
        <v>648</v>
      </c>
      <c r="U418" s="513">
        <f>+AG54+AG176+AG297</f>
        <v>0</v>
      </c>
      <c r="V418" s="513">
        <f t="shared" si="561"/>
        <v>0</v>
      </c>
      <c r="W418" s="513">
        <f t="shared" si="562"/>
        <v>0</v>
      </c>
      <c r="X418" s="513">
        <f t="shared" si="563"/>
        <v>0</v>
      </c>
      <c r="Y418" s="513">
        <f t="shared" si="564"/>
        <v>0</v>
      </c>
      <c r="Z418" s="513">
        <f t="shared" si="565"/>
        <v>0</v>
      </c>
      <c r="AA418" s="513">
        <f t="shared" si="566"/>
        <v>0</v>
      </c>
      <c r="AB418" s="513">
        <f t="shared" si="567"/>
        <v>0</v>
      </c>
      <c r="AC418" s="513">
        <f t="shared" si="568"/>
        <v>0</v>
      </c>
      <c r="AD418" s="513">
        <f t="shared" si="569"/>
        <v>0</v>
      </c>
      <c r="AE418" s="513">
        <f t="shared" si="570"/>
        <v>0</v>
      </c>
      <c r="AF418" s="513">
        <f t="shared" si="571"/>
        <v>0</v>
      </c>
      <c r="AG418" s="498">
        <f t="shared" si="572"/>
        <v>0</v>
      </c>
    </row>
    <row r="419" spans="2:33" x14ac:dyDescent="0.2">
      <c r="B419" s="51" t="s">
        <v>656</v>
      </c>
      <c r="C419" s="495" t="s">
        <v>480</v>
      </c>
      <c r="D419" s="496" t="s">
        <v>479</v>
      </c>
      <c r="E419" s="513">
        <f t="shared" si="560"/>
        <v>0</v>
      </c>
      <c r="F419" s="513">
        <f t="shared" si="560"/>
        <v>0</v>
      </c>
      <c r="G419" s="513">
        <f t="shared" si="560"/>
        <v>0</v>
      </c>
      <c r="H419" s="513">
        <f t="shared" si="560"/>
        <v>0</v>
      </c>
      <c r="I419" s="513">
        <f t="shared" si="560"/>
        <v>0</v>
      </c>
      <c r="J419" s="513">
        <f t="shared" si="560"/>
        <v>0</v>
      </c>
      <c r="K419" s="513">
        <f t="shared" si="560"/>
        <v>0</v>
      </c>
      <c r="L419" s="513">
        <f t="shared" si="560"/>
        <v>0</v>
      </c>
      <c r="M419" s="513">
        <f t="shared" si="560"/>
        <v>0</v>
      </c>
      <c r="N419" s="513">
        <f t="shared" si="560"/>
        <v>0</v>
      </c>
      <c r="O419" s="513">
        <f t="shared" si="560"/>
        <v>0</v>
      </c>
      <c r="P419" s="513">
        <f t="shared" si="560"/>
        <v>0</v>
      </c>
      <c r="Q419" s="131">
        <f t="shared" si="560"/>
        <v>0</v>
      </c>
      <c r="R419" s="493"/>
      <c r="S419" s="51" t="s">
        <v>656</v>
      </c>
      <c r="T419" s="495" t="s">
        <v>480</v>
      </c>
      <c r="U419" s="513">
        <f t="shared" ref="U419:U450" si="573">+AG56+AG177+AG298</f>
        <v>0</v>
      </c>
      <c r="V419" s="513">
        <f t="shared" si="561"/>
        <v>0</v>
      </c>
      <c r="W419" s="513">
        <f t="shared" si="562"/>
        <v>0</v>
      </c>
      <c r="X419" s="513">
        <f t="shared" si="563"/>
        <v>0</v>
      </c>
      <c r="Y419" s="513">
        <f t="shared" si="564"/>
        <v>0</v>
      </c>
      <c r="Z419" s="513">
        <f t="shared" si="565"/>
        <v>0</v>
      </c>
      <c r="AA419" s="513">
        <f t="shared" si="566"/>
        <v>0</v>
      </c>
      <c r="AB419" s="513">
        <f t="shared" si="567"/>
        <v>0</v>
      </c>
      <c r="AC419" s="513">
        <f t="shared" si="568"/>
        <v>0</v>
      </c>
      <c r="AD419" s="513">
        <f t="shared" si="569"/>
        <v>0</v>
      </c>
      <c r="AE419" s="513">
        <f t="shared" si="570"/>
        <v>0</v>
      </c>
      <c r="AF419" s="513">
        <f t="shared" si="571"/>
        <v>0</v>
      </c>
      <c r="AG419" s="498">
        <f t="shared" si="572"/>
        <v>0</v>
      </c>
    </row>
    <row r="420" spans="2:33" x14ac:dyDescent="0.2">
      <c r="B420" s="51" t="s">
        <v>657</v>
      </c>
      <c r="C420" s="509" t="s">
        <v>481</v>
      </c>
      <c r="D420" s="510" t="s">
        <v>131</v>
      </c>
      <c r="E420" s="513">
        <f t="shared" si="560"/>
        <v>0</v>
      </c>
      <c r="F420" s="513">
        <f t="shared" si="560"/>
        <v>0</v>
      </c>
      <c r="G420" s="513">
        <f t="shared" si="560"/>
        <v>0</v>
      </c>
      <c r="H420" s="513">
        <f t="shared" si="560"/>
        <v>0</v>
      </c>
      <c r="I420" s="513">
        <f t="shared" si="560"/>
        <v>0</v>
      </c>
      <c r="J420" s="513">
        <f t="shared" si="560"/>
        <v>0</v>
      </c>
      <c r="K420" s="513">
        <f t="shared" si="560"/>
        <v>0</v>
      </c>
      <c r="L420" s="513">
        <f t="shared" si="560"/>
        <v>0</v>
      </c>
      <c r="M420" s="513">
        <f t="shared" si="560"/>
        <v>0</v>
      </c>
      <c r="N420" s="513">
        <f t="shared" si="560"/>
        <v>0</v>
      </c>
      <c r="O420" s="513">
        <f t="shared" si="560"/>
        <v>0</v>
      </c>
      <c r="P420" s="513">
        <f t="shared" si="560"/>
        <v>0</v>
      </c>
      <c r="Q420" s="131">
        <f t="shared" si="560"/>
        <v>0</v>
      </c>
      <c r="R420" s="493"/>
      <c r="S420" s="51" t="s">
        <v>657</v>
      </c>
      <c r="T420" s="509" t="s">
        <v>481</v>
      </c>
      <c r="U420" s="513">
        <f t="shared" si="573"/>
        <v>0</v>
      </c>
      <c r="V420" s="513">
        <f t="shared" si="561"/>
        <v>0</v>
      </c>
      <c r="W420" s="513">
        <f t="shared" si="562"/>
        <v>0</v>
      </c>
      <c r="X420" s="513">
        <f t="shared" si="563"/>
        <v>0</v>
      </c>
      <c r="Y420" s="513">
        <f t="shared" si="564"/>
        <v>0</v>
      </c>
      <c r="Z420" s="513">
        <f t="shared" si="565"/>
        <v>0</v>
      </c>
      <c r="AA420" s="513">
        <f t="shared" si="566"/>
        <v>0</v>
      </c>
      <c r="AB420" s="513">
        <f t="shared" si="567"/>
        <v>0</v>
      </c>
      <c r="AC420" s="513">
        <f t="shared" si="568"/>
        <v>0</v>
      </c>
      <c r="AD420" s="513">
        <f t="shared" si="569"/>
        <v>0</v>
      </c>
      <c r="AE420" s="513">
        <f t="shared" si="570"/>
        <v>0</v>
      </c>
      <c r="AF420" s="513">
        <f t="shared" si="571"/>
        <v>0</v>
      </c>
      <c r="AG420" s="131">
        <f t="shared" si="572"/>
        <v>0</v>
      </c>
    </row>
    <row r="421" spans="2:33" x14ac:dyDescent="0.2">
      <c r="B421" s="51" t="s">
        <v>658</v>
      </c>
      <c r="C421" s="511" t="s">
        <v>482</v>
      </c>
      <c r="D421" s="510" t="s">
        <v>131</v>
      </c>
      <c r="E421" s="513">
        <f t="shared" si="560"/>
        <v>0</v>
      </c>
      <c r="F421" s="513">
        <f t="shared" si="560"/>
        <v>0</v>
      </c>
      <c r="G421" s="513">
        <f t="shared" si="560"/>
        <v>0</v>
      </c>
      <c r="H421" s="513">
        <f t="shared" si="560"/>
        <v>0</v>
      </c>
      <c r="I421" s="513">
        <f t="shared" si="560"/>
        <v>0</v>
      </c>
      <c r="J421" s="513">
        <f t="shared" si="560"/>
        <v>0</v>
      </c>
      <c r="K421" s="513">
        <f t="shared" si="560"/>
        <v>0</v>
      </c>
      <c r="L421" s="513">
        <f t="shared" si="560"/>
        <v>0</v>
      </c>
      <c r="M421" s="513">
        <f t="shared" si="560"/>
        <v>0</v>
      </c>
      <c r="N421" s="513">
        <f t="shared" si="560"/>
        <v>0</v>
      </c>
      <c r="O421" s="513">
        <f t="shared" si="560"/>
        <v>0</v>
      </c>
      <c r="P421" s="513">
        <f t="shared" si="560"/>
        <v>0</v>
      </c>
      <c r="Q421" s="131">
        <f t="shared" si="560"/>
        <v>0</v>
      </c>
      <c r="R421" s="493"/>
      <c r="S421" s="51" t="s">
        <v>658</v>
      </c>
      <c r="T421" s="511" t="s">
        <v>482</v>
      </c>
      <c r="U421" s="513">
        <f t="shared" si="573"/>
        <v>0</v>
      </c>
      <c r="V421" s="513">
        <f t="shared" si="561"/>
        <v>0</v>
      </c>
      <c r="W421" s="513">
        <f t="shared" si="562"/>
        <v>0</v>
      </c>
      <c r="X421" s="513">
        <f t="shared" si="563"/>
        <v>0</v>
      </c>
      <c r="Y421" s="513">
        <f t="shared" si="564"/>
        <v>0</v>
      </c>
      <c r="Z421" s="513">
        <f t="shared" si="565"/>
        <v>0</v>
      </c>
      <c r="AA421" s="513">
        <f t="shared" si="566"/>
        <v>0</v>
      </c>
      <c r="AB421" s="513">
        <f t="shared" si="567"/>
        <v>0</v>
      </c>
      <c r="AC421" s="513">
        <f t="shared" si="568"/>
        <v>0</v>
      </c>
      <c r="AD421" s="513">
        <f t="shared" si="569"/>
        <v>0</v>
      </c>
      <c r="AE421" s="513">
        <f t="shared" si="570"/>
        <v>0</v>
      </c>
      <c r="AF421" s="513">
        <f t="shared" si="571"/>
        <v>0</v>
      </c>
      <c r="AG421" s="131">
        <f t="shared" si="572"/>
        <v>0</v>
      </c>
    </row>
    <row r="422" spans="2:33" x14ac:dyDescent="0.2">
      <c r="B422" s="51" t="s">
        <v>659</v>
      </c>
      <c r="C422" s="511" t="s">
        <v>483</v>
      </c>
      <c r="D422" s="510" t="s">
        <v>131</v>
      </c>
      <c r="E422" s="513">
        <f t="shared" si="560"/>
        <v>0</v>
      </c>
      <c r="F422" s="513">
        <f t="shared" si="560"/>
        <v>0</v>
      </c>
      <c r="G422" s="513">
        <f t="shared" si="560"/>
        <v>0</v>
      </c>
      <c r="H422" s="513">
        <f t="shared" si="560"/>
        <v>0</v>
      </c>
      <c r="I422" s="513">
        <f t="shared" si="560"/>
        <v>0</v>
      </c>
      <c r="J422" s="513">
        <f t="shared" si="560"/>
        <v>0</v>
      </c>
      <c r="K422" s="513">
        <f t="shared" si="560"/>
        <v>0</v>
      </c>
      <c r="L422" s="513">
        <f t="shared" si="560"/>
        <v>0</v>
      </c>
      <c r="M422" s="513">
        <f t="shared" si="560"/>
        <v>0</v>
      </c>
      <c r="N422" s="513">
        <f t="shared" si="560"/>
        <v>0</v>
      </c>
      <c r="O422" s="513">
        <f t="shared" si="560"/>
        <v>0</v>
      </c>
      <c r="P422" s="513">
        <f t="shared" si="560"/>
        <v>0</v>
      </c>
      <c r="Q422" s="131">
        <f t="shared" si="560"/>
        <v>0</v>
      </c>
      <c r="R422" s="493"/>
      <c r="S422" s="51" t="s">
        <v>659</v>
      </c>
      <c r="T422" s="511" t="s">
        <v>483</v>
      </c>
      <c r="U422" s="513">
        <f t="shared" si="573"/>
        <v>0</v>
      </c>
      <c r="V422" s="513">
        <f t="shared" si="561"/>
        <v>0</v>
      </c>
      <c r="W422" s="513">
        <f t="shared" si="562"/>
        <v>0</v>
      </c>
      <c r="X422" s="513">
        <f t="shared" si="563"/>
        <v>0</v>
      </c>
      <c r="Y422" s="513">
        <f t="shared" si="564"/>
        <v>0</v>
      </c>
      <c r="Z422" s="513">
        <f t="shared" si="565"/>
        <v>0</v>
      </c>
      <c r="AA422" s="513">
        <f t="shared" si="566"/>
        <v>0</v>
      </c>
      <c r="AB422" s="513">
        <f t="shared" si="567"/>
        <v>0</v>
      </c>
      <c r="AC422" s="513">
        <f t="shared" si="568"/>
        <v>0</v>
      </c>
      <c r="AD422" s="513">
        <f t="shared" si="569"/>
        <v>0</v>
      </c>
      <c r="AE422" s="513">
        <f t="shared" si="570"/>
        <v>0</v>
      </c>
      <c r="AF422" s="513">
        <f t="shared" si="571"/>
        <v>0</v>
      </c>
      <c r="AG422" s="131">
        <f t="shared" si="572"/>
        <v>0</v>
      </c>
    </row>
    <row r="423" spans="2:33" x14ac:dyDescent="0.2">
      <c r="B423" s="51" t="s">
        <v>660</v>
      </c>
      <c r="C423" s="512" t="s">
        <v>484</v>
      </c>
      <c r="D423" s="510" t="s">
        <v>485</v>
      </c>
      <c r="E423" s="521">
        <f t="shared" ref="E423:Q438" si="574">+E60+E181+E302</f>
        <v>0</v>
      </c>
      <c r="F423" s="521">
        <f t="shared" si="574"/>
        <v>0</v>
      </c>
      <c r="G423" s="521">
        <f t="shared" si="574"/>
        <v>0</v>
      </c>
      <c r="H423" s="521">
        <f t="shared" si="574"/>
        <v>0</v>
      </c>
      <c r="I423" s="521">
        <f t="shared" si="574"/>
        <v>0</v>
      </c>
      <c r="J423" s="521">
        <f t="shared" si="574"/>
        <v>0</v>
      </c>
      <c r="K423" s="521">
        <f t="shared" si="574"/>
        <v>0</v>
      </c>
      <c r="L423" s="521">
        <f t="shared" si="574"/>
        <v>0</v>
      </c>
      <c r="M423" s="521">
        <f t="shared" si="574"/>
        <v>0</v>
      </c>
      <c r="N423" s="521">
        <f t="shared" si="574"/>
        <v>0</v>
      </c>
      <c r="O423" s="521">
        <f t="shared" si="574"/>
        <v>0</v>
      </c>
      <c r="P423" s="521">
        <f t="shared" si="574"/>
        <v>0</v>
      </c>
      <c r="Q423" s="131">
        <f t="shared" si="574"/>
        <v>0</v>
      </c>
      <c r="R423" s="493"/>
      <c r="S423" s="51" t="s">
        <v>660</v>
      </c>
      <c r="T423" s="512" t="s">
        <v>484</v>
      </c>
      <c r="U423" s="521">
        <f t="shared" si="573"/>
        <v>0</v>
      </c>
      <c r="V423" s="521">
        <f t="shared" si="561"/>
        <v>0</v>
      </c>
      <c r="W423" s="521">
        <f t="shared" si="562"/>
        <v>0</v>
      </c>
      <c r="X423" s="521">
        <f t="shared" si="563"/>
        <v>0</v>
      </c>
      <c r="Y423" s="521">
        <f t="shared" si="564"/>
        <v>0</v>
      </c>
      <c r="Z423" s="521">
        <f t="shared" si="565"/>
        <v>0</v>
      </c>
      <c r="AA423" s="521">
        <f t="shared" si="566"/>
        <v>0</v>
      </c>
      <c r="AB423" s="521">
        <f t="shared" si="567"/>
        <v>0</v>
      </c>
      <c r="AC423" s="521">
        <f t="shared" si="568"/>
        <v>0</v>
      </c>
      <c r="AD423" s="521">
        <f t="shared" si="569"/>
        <v>0</v>
      </c>
      <c r="AE423" s="521">
        <f t="shared" si="570"/>
        <v>0</v>
      </c>
      <c r="AF423" s="521">
        <f t="shared" si="571"/>
        <v>0</v>
      </c>
      <c r="AG423" s="131">
        <f t="shared" si="572"/>
        <v>0</v>
      </c>
    </row>
    <row r="424" spans="2:33" x14ac:dyDescent="0.2">
      <c r="B424" s="51" t="s">
        <v>661</v>
      </c>
      <c r="C424" s="512" t="s">
        <v>496</v>
      </c>
      <c r="D424" s="510" t="s">
        <v>485</v>
      </c>
      <c r="E424" s="513">
        <f t="shared" si="574"/>
        <v>0</v>
      </c>
      <c r="F424" s="513">
        <f t="shared" si="574"/>
        <v>0</v>
      </c>
      <c r="G424" s="513">
        <f t="shared" si="574"/>
        <v>0</v>
      </c>
      <c r="H424" s="513">
        <f t="shared" si="574"/>
        <v>0</v>
      </c>
      <c r="I424" s="513">
        <f t="shared" si="574"/>
        <v>0</v>
      </c>
      <c r="J424" s="513">
        <f t="shared" si="574"/>
        <v>0</v>
      </c>
      <c r="K424" s="513">
        <f t="shared" si="574"/>
        <v>0</v>
      </c>
      <c r="L424" s="513">
        <f t="shared" si="574"/>
        <v>0</v>
      </c>
      <c r="M424" s="513">
        <f t="shared" si="574"/>
        <v>0</v>
      </c>
      <c r="N424" s="513">
        <f t="shared" si="574"/>
        <v>0</v>
      </c>
      <c r="O424" s="513">
        <f t="shared" si="574"/>
        <v>0</v>
      </c>
      <c r="P424" s="513">
        <f t="shared" si="574"/>
        <v>0</v>
      </c>
      <c r="Q424" s="131">
        <f t="shared" si="574"/>
        <v>0</v>
      </c>
      <c r="R424" s="493"/>
      <c r="S424" s="51" t="s">
        <v>661</v>
      </c>
      <c r="T424" s="512" t="s">
        <v>496</v>
      </c>
      <c r="U424" s="513">
        <f t="shared" si="573"/>
        <v>0</v>
      </c>
      <c r="V424" s="513">
        <f t="shared" si="561"/>
        <v>0</v>
      </c>
      <c r="W424" s="513">
        <f t="shared" si="562"/>
        <v>0</v>
      </c>
      <c r="X424" s="513">
        <f t="shared" si="563"/>
        <v>0</v>
      </c>
      <c r="Y424" s="513">
        <f t="shared" si="564"/>
        <v>0</v>
      </c>
      <c r="Z424" s="513">
        <f t="shared" si="565"/>
        <v>0</v>
      </c>
      <c r="AA424" s="513">
        <f t="shared" si="566"/>
        <v>0</v>
      </c>
      <c r="AB424" s="513">
        <f t="shared" si="567"/>
        <v>0</v>
      </c>
      <c r="AC424" s="513">
        <f t="shared" si="568"/>
        <v>0</v>
      </c>
      <c r="AD424" s="513">
        <f t="shared" si="569"/>
        <v>0</v>
      </c>
      <c r="AE424" s="513">
        <f t="shared" si="570"/>
        <v>0</v>
      </c>
      <c r="AF424" s="513">
        <f t="shared" si="571"/>
        <v>0</v>
      </c>
      <c r="AG424" s="131">
        <f t="shared" si="572"/>
        <v>0</v>
      </c>
    </row>
    <row r="425" spans="2:33" x14ac:dyDescent="0.2">
      <c r="B425" s="51" t="s">
        <v>662</v>
      </c>
      <c r="C425" s="509" t="s">
        <v>491</v>
      </c>
      <c r="D425" s="510" t="s">
        <v>485</v>
      </c>
      <c r="E425" s="513">
        <f t="shared" si="574"/>
        <v>0</v>
      </c>
      <c r="F425" s="513">
        <f t="shared" si="574"/>
        <v>0</v>
      </c>
      <c r="G425" s="513">
        <f t="shared" si="574"/>
        <v>0</v>
      </c>
      <c r="H425" s="513">
        <f t="shared" si="574"/>
        <v>0</v>
      </c>
      <c r="I425" s="513">
        <f t="shared" si="574"/>
        <v>0</v>
      </c>
      <c r="J425" s="513">
        <f t="shared" si="574"/>
        <v>0</v>
      </c>
      <c r="K425" s="513">
        <f t="shared" si="574"/>
        <v>0</v>
      </c>
      <c r="L425" s="513">
        <f t="shared" si="574"/>
        <v>0</v>
      </c>
      <c r="M425" s="513">
        <f t="shared" si="574"/>
        <v>0</v>
      </c>
      <c r="N425" s="513">
        <f t="shared" si="574"/>
        <v>0</v>
      </c>
      <c r="O425" s="513">
        <f t="shared" si="574"/>
        <v>0</v>
      </c>
      <c r="P425" s="513">
        <f t="shared" si="574"/>
        <v>0</v>
      </c>
      <c r="Q425" s="131">
        <f t="shared" si="574"/>
        <v>0</v>
      </c>
      <c r="R425" s="493"/>
      <c r="S425" s="51" t="s">
        <v>662</v>
      </c>
      <c r="T425" s="509" t="s">
        <v>491</v>
      </c>
      <c r="U425" s="513">
        <f t="shared" si="573"/>
        <v>0</v>
      </c>
      <c r="V425" s="513">
        <f t="shared" si="561"/>
        <v>0</v>
      </c>
      <c r="W425" s="513">
        <f t="shared" si="562"/>
        <v>0</v>
      </c>
      <c r="X425" s="513">
        <f t="shared" si="563"/>
        <v>0</v>
      </c>
      <c r="Y425" s="513">
        <f t="shared" si="564"/>
        <v>0</v>
      </c>
      <c r="Z425" s="513">
        <f t="shared" si="565"/>
        <v>0</v>
      </c>
      <c r="AA425" s="513">
        <f t="shared" si="566"/>
        <v>0</v>
      </c>
      <c r="AB425" s="513">
        <f t="shared" si="567"/>
        <v>0</v>
      </c>
      <c r="AC425" s="513">
        <f t="shared" si="568"/>
        <v>0</v>
      </c>
      <c r="AD425" s="513">
        <f t="shared" si="569"/>
        <v>0</v>
      </c>
      <c r="AE425" s="513">
        <f t="shared" si="570"/>
        <v>0</v>
      </c>
      <c r="AF425" s="513">
        <f t="shared" si="571"/>
        <v>0</v>
      </c>
      <c r="AG425" s="131">
        <f t="shared" si="572"/>
        <v>0</v>
      </c>
    </row>
    <row r="426" spans="2:33" x14ac:dyDescent="0.2">
      <c r="B426" s="51" t="s">
        <v>318</v>
      </c>
      <c r="C426" s="509" t="s">
        <v>497</v>
      </c>
      <c r="D426" s="526"/>
      <c r="E426" s="513">
        <f t="shared" si="574"/>
        <v>0</v>
      </c>
      <c r="F426" s="513">
        <f t="shared" si="574"/>
        <v>0</v>
      </c>
      <c r="G426" s="513">
        <f t="shared" si="574"/>
        <v>0</v>
      </c>
      <c r="H426" s="513">
        <f t="shared" si="574"/>
        <v>0</v>
      </c>
      <c r="I426" s="513">
        <f t="shared" si="574"/>
        <v>0</v>
      </c>
      <c r="J426" s="513">
        <f t="shared" si="574"/>
        <v>0</v>
      </c>
      <c r="K426" s="513">
        <f t="shared" si="574"/>
        <v>0</v>
      </c>
      <c r="L426" s="513">
        <f t="shared" si="574"/>
        <v>0</v>
      </c>
      <c r="M426" s="513">
        <f t="shared" si="574"/>
        <v>0</v>
      </c>
      <c r="N426" s="513">
        <f t="shared" si="574"/>
        <v>0</v>
      </c>
      <c r="O426" s="513">
        <f t="shared" si="574"/>
        <v>0</v>
      </c>
      <c r="P426" s="513">
        <f t="shared" si="574"/>
        <v>0</v>
      </c>
      <c r="Q426" s="131">
        <f t="shared" si="574"/>
        <v>0</v>
      </c>
      <c r="R426" s="493"/>
      <c r="S426" s="51" t="s">
        <v>318</v>
      </c>
      <c r="T426" s="509" t="s">
        <v>497</v>
      </c>
      <c r="U426" s="513">
        <f t="shared" si="573"/>
        <v>0</v>
      </c>
      <c r="V426" s="513">
        <f t="shared" si="561"/>
        <v>0</v>
      </c>
      <c r="W426" s="513">
        <f t="shared" si="562"/>
        <v>0</v>
      </c>
      <c r="X426" s="513">
        <f t="shared" si="563"/>
        <v>0</v>
      </c>
      <c r="Y426" s="513">
        <f t="shared" si="564"/>
        <v>0</v>
      </c>
      <c r="Z426" s="513">
        <f t="shared" si="565"/>
        <v>0</v>
      </c>
      <c r="AA426" s="513">
        <f t="shared" si="566"/>
        <v>0</v>
      </c>
      <c r="AB426" s="513">
        <f t="shared" si="567"/>
        <v>0</v>
      </c>
      <c r="AC426" s="513">
        <f t="shared" si="568"/>
        <v>0</v>
      </c>
      <c r="AD426" s="513">
        <f t="shared" si="569"/>
        <v>0</v>
      </c>
      <c r="AE426" s="513">
        <f t="shared" si="570"/>
        <v>0</v>
      </c>
      <c r="AF426" s="513">
        <f t="shared" si="571"/>
        <v>0</v>
      </c>
      <c r="AG426" s="131">
        <f t="shared" si="572"/>
        <v>0</v>
      </c>
    </row>
    <row r="427" spans="2:33" x14ac:dyDescent="0.2">
      <c r="B427" s="324" t="s">
        <v>494</v>
      </c>
      <c r="C427" s="507" t="s">
        <v>488</v>
      </c>
      <c r="D427" s="508"/>
      <c r="E427" s="766">
        <f t="shared" si="574"/>
        <v>0</v>
      </c>
      <c r="F427" s="766">
        <f t="shared" si="574"/>
        <v>0</v>
      </c>
      <c r="G427" s="766">
        <f t="shared" si="574"/>
        <v>0</v>
      </c>
      <c r="H427" s="766">
        <f t="shared" si="574"/>
        <v>0</v>
      </c>
      <c r="I427" s="766">
        <f t="shared" si="574"/>
        <v>0</v>
      </c>
      <c r="J427" s="766">
        <f t="shared" si="574"/>
        <v>0</v>
      </c>
      <c r="K427" s="766">
        <f t="shared" si="574"/>
        <v>0</v>
      </c>
      <c r="L427" s="766">
        <f t="shared" si="574"/>
        <v>0</v>
      </c>
      <c r="M427" s="766">
        <f t="shared" si="574"/>
        <v>0</v>
      </c>
      <c r="N427" s="766">
        <f t="shared" si="574"/>
        <v>0</v>
      </c>
      <c r="O427" s="766">
        <f t="shared" si="574"/>
        <v>0</v>
      </c>
      <c r="P427" s="766">
        <f t="shared" si="574"/>
        <v>0</v>
      </c>
      <c r="Q427" s="525">
        <f t="shared" si="574"/>
        <v>0</v>
      </c>
      <c r="R427" s="493"/>
      <c r="S427" s="324" t="s">
        <v>494</v>
      </c>
      <c r="T427" s="507" t="s">
        <v>488</v>
      </c>
      <c r="U427" s="766">
        <f t="shared" si="573"/>
        <v>0</v>
      </c>
      <c r="V427" s="766">
        <f t="shared" si="561"/>
        <v>0</v>
      </c>
      <c r="W427" s="766">
        <f t="shared" si="562"/>
        <v>0</v>
      </c>
      <c r="X427" s="766">
        <f t="shared" si="563"/>
        <v>0</v>
      </c>
      <c r="Y427" s="766">
        <f t="shared" si="564"/>
        <v>0</v>
      </c>
      <c r="Z427" s="766">
        <f t="shared" si="565"/>
        <v>0</v>
      </c>
      <c r="AA427" s="766">
        <f t="shared" si="566"/>
        <v>0</v>
      </c>
      <c r="AB427" s="766">
        <f t="shared" si="567"/>
        <v>0</v>
      </c>
      <c r="AC427" s="766">
        <f t="shared" si="568"/>
        <v>0</v>
      </c>
      <c r="AD427" s="766">
        <f t="shared" si="569"/>
        <v>0</v>
      </c>
      <c r="AE427" s="766">
        <f t="shared" si="570"/>
        <v>0</v>
      </c>
      <c r="AF427" s="766">
        <f t="shared" si="571"/>
        <v>0</v>
      </c>
      <c r="AG427" s="525">
        <f t="shared" si="572"/>
        <v>0</v>
      </c>
    </row>
    <row r="428" spans="2:33" x14ac:dyDescent="0.2">
      <c r="B428" s="51" t="s">
        <v>495</v>
      </c>
      <c r="C428" s="763" t="s">
        <v>647</v>
      </c>
      <c r="D428" s="606" t="s">
        <v>479</v>
      </c>
      <c r="E428" s="135">
        <f t="shared" si="574"/>
        <v>0</v>
      </c>
      <c r="F428" s="135">
        <f t="shared" si="574"/>
        <v>0</v>
      </c>
      <c r="G428" s="135">
        <f t="shared" si="574"/>
        <v>0</v>
      </c>
      <c r="H428" s="135">
        <f t="shared" si="574"/>
        <v>0</v>
      </c>
      <c r="I428" s="135">
        <f t="shared" si="574"/>
        <v>0</v>
      </c>
      <c r="J428" s="135">
        <f t="shared" si="574"/>
        <v>0</v>
      </c>
      <c r="K428" s="135">
        <f t="shared" si="574"/>
        <v>0</v>
      </c>
      <c r="L428" s="135">
        <f t="shared" si="574"/>
        <v>0</v>
      </c>
      <c r="M428" s="135">
        <f t="shared" si="574"/>
        <v>0</v>
      </c>
      <c r="N428" s="135">
        <f t="shared" si="574"/>
        <v>0</v>
      </c>
      <c r="O428" s="135">
        <f t="shared" si="574"/>
        <v>0</v>
      </c>
      <c r="P428" s="135">
        <f t="shared" si="574"/>
        <v>0</v>
      </c>
      <c r="Q428" s="130">
        <f t="shared" si="574"/>
        <v>0</v>
      </c>
      <c r="R428" s="493"/>
      <c r="S428" s="51" t="s">
        <v>495</v>
      </c>
      <c r="T428" s="763" t="s">
        <v>647</v>
      </c>
      <c r="U428" s="135">
        <f t="shared" si="573"/>
        <v>0</v>
      </c>
      <c r="V428" s="135">
        <f t="shared" si="561"/>
        <v>0</v>
      </c>
      <c r="W428" s="135">
        <f t="shared" si="562"/>
        <v>0</v>
      </c>
      <c r="X428" s="135">
        <f t="shared" si="563"/>
        <v>0</v>
      </c>
      <c r="Y428" s="135">
        <f t="shared" si="564"/>
        <v>0</v>
      </c>
      <c r="Z428" s="135">
        <f t="shared" si="565"/>
        <v>0</v>
      </c>
      <c r="AA428" s="135">
        <f t="shared" si="566"/>
        <v>0</v>
      </c>
      <c r="AB428" s="135">
        <f t="shared" si="567"/>
        <v>0</v>
      </c>
      <c r="AC428" s="135">
        <f t="shared" si="568"/>
        <v>0</v>
      </c>
      <c r="AD428" s="135">
        <f t="shared" si="569"/>
        <v>0</v>
      </c>
      <c r="AE428" s="135">
        <f t="shared" si="570"/>
        <v>0</v>
      </c>
      <c r="AF428" s="135">
        <f t="shared" si="571"/>
        <v>0</v>
      </c>
      <c r="AG428" s="608">
        <f t="shared" si="572"/>
        <v>0</v>
      </c>
    </row>
    <row r="429" spans="2:33" x14ac:dyDescent="0.2">
      <c r="B429" s="51" t="s">
        <v>663</v>
      </c>
      <c r="C429" s="495" t="s">
        <v>648</v>
      </c>
      <c r="D429" s="496" t="s">
        <v>479</v>
      </c>
      <c r="E429" s="513">
        <f t="shared" si="574"/>
        <v>0</v>
      </c>
      <c r="F429" s="513">
        <f t="shared" si="574"/>
        <v>0</v>
      </c>
      <c r="G429" s="513">
        <f t="shared" si="574"/>
        <v>0</v>
      </c>
      <c r="H429" s="513">
        <f t="shared" si="574"/>
        <v>0</v>
      </c>
      <c r="I429" s="513">
        <f t="shared" si="574"/>
        <v>0</v>
      </c>
      <c r="J429" s="513">
        <f t="shared" si="574"/>
        <v>0</v>
      </c>
      <c r="K429" s="513">
        <f t="shared" si="574"/>
        <v>0</v>
      </c>
      <c r="L429" s="513">
        <f t="shared" si="574"/>
        <v>0</v>
      </c>
      <c r="M429" s="513">
        <f t="shared" si="574"/>
        <v>0</v>
      </c>
      <c r="N429" s="513">
        <f t="shared" si="574"/>
        <v>0</v>
      </c>
      <c r="O429" s="513">
        <f t="shared" si="574"/>
        <v>0</v>
      </c>
      <c r="P429" s="513">
        <f t="shared" si="574"/>
        <v>0</v>
      </c>
      <c r="Q429" s="131">
        <f t="shared" si="574"/>
        <v>0</v>
      </c>
      <c r="R429" s="493"/>
      <c r="S429" s="51" t="s">
        <v>663</v>
      </c>
      <c r="T429" s="495" t="s">
        <v>648</v>
      </c>
      <c r="U429" s="513">
        <f t="shared" si="573"/>
        <v>0</v>
      </c>
      <c r="V429" s="513">
        <f t="shared" si="561"/>
        <v>0</v>
      </c>
      <c r="W429" s="513">
        <f t="shared" si="562"/>
        <v>0</v>
      </c>
      <c r="X429" s="513">
        <f t="shared" si="563"/>
        <v>0</v>
      </c>
      <c r="Y429" s="513">
        <f t="shared" si="564"/>
        <v>0</v>
      </c>
      <c r="Z429" s="513">
        <f t="shared" si="565"/>
        <v>0</v>
      </c>
      <c r="AA429" s="513">
        <f t="shared" si="566"/>
        <v>0</v>
      </c>
      <c r="AB429" s="513">
        <f t="shared" si="567"/>
        <v>0</v>
      </c>
      <c r="AC429" s="513">
        <f t="shared" si="568"/>
        <v>0</v>
      </c>
      <c r="AD429" s="513">
        <f t="shared" si="569"/>
        <v>0</v>
      </c>
      <c r="AE429" s="513">
        <f t="shared" si="570"/>
        <v>0</v>
      </c>
      <c r="AF429" s="513">
        <f t="shared" si="571"/>
        <v>0</v>
      </c>
      <c r="AG429" s="498">
        <f t="shared" si="572"/>
        <v>0</v>
      </c>
    </row>
    <row r="430" spans="2:33" x14ac:dyDescent="0.2">
      <c r="B430" s="51" t="s">
        <v>664</v>
      </c>
      <c r="C430" s="495" t="s">
        <v>480</v>
      </c>
      <c r="D430" s="496" t="s">
        <v>479</v>
      </c>
      <c r="E430" s="513">
        <f t="shared" si="574"/>
        <v>0</v>
      </c>
      <c r="F430" s="513">
        <f t="shared" si="574"/>
        <v>0</v>
      </c>
      <c r="G430" s="513">
        <f t="shared" si="574"/>
        <v>0</v>
      </c>
      <c r="H430" s="513">
        <f t="shared" si="574"/>
        <v>0</v>
      </c>
      <c r="I430" s="513">
        <f t="shared" si="574"/>
        <v>0</v>
      </c>
      <c r="J430" s="513">
        <f t="shared" si="574"/>
        <v>0</v>
      </c>
      <c r="K430" s="513">
        <f t="shared" si="574"/>
        <v>0</v>
      </c>
      <c r="L430" s="513">
        <f t="shared" si="574"/>
        <v>0</v>
      </c>
      <c r="M430" s="513">
        <f t="shared" si="574"/>
        <v>0</v>
      </c>
      <c r="N430" s="513">
        <f t="shared" si="574"/>
        <v>0</v>
      </c>
      <c r="O430" s="513">
        <f t="shared" si="574"/>
        <v>0</v>
      </c>
      <c r="P430" s="513">
        <f t="shared" si="574"/>
        <v>0</v>
      </c>
      <c r="Q430" s="131">
        <f t="shared" si="574"/>
        <v>0</v>
      </c>
      <c r="R430" s="493"/>
      <c r="S430" s="51" t="s">
        <v>664</v>
      </c>
      <c r="T430" s="495" t="s">
        <v>480</v>
      </c>
      <c r="U430" s="513">
        <f t="shared" si="573"/>
        <v>0</v>
      </c>
      <c r="V430" s="513">
        <f t="shared" si="561"/>
        <v>0</v>
      </c>
      <c r="W430" s="513">
        <f t="shared" si="562"/>
        <v>0</v>
      </c>
      <c r="X430" s="513">
        <f t="shared" si="563"/>
        <v>0</v>
      </c>
      <c r="Y430" s="513">
        <f t="shared" si="564"/>
        <v>0</v>
      </c>
      <c r="Z430" s="513">
        <f t="shared" si="565"/>
        <v>0</v>
      </c>
      <c r="AA430" s="513">
        <f t="shared" si="566"/>
        <v>0</v>
      </c>
      <c r="AB430" s="513">
        <f t="shared" si="567"/>
        <v>0</v>
      </c>
      <c r="AC430" s="513">
        <f t="shared" si="568"/>
        <v>0</v>
      </c>
      <c r="AD430" s="513">
        <f t="shared" si="569"/>
        <v>0</v>
      </c>
      <c r="AE430" s="513">
        <f t="shared" si="570"/>
        <v>0</v>
      </c>
      <c r="AF430" s="513">
        <f t="shared" si="571"/>
        <v>0</v>
      </c>
      <c r="AG430" s="498">
        <f t="shared" si="572"/>
        <v>0</v>
      </c>
    </row>
    <row r="431" spans="2:33" x14ac:dyDescent="0.2">
      <c r="B431" s="51" t="s">
        <v>665</v>
      </c>
      <c r="C431" s="509" t="s">
        <v>481</v>
      </c>
      <c r="D431" s="510" t="s">
        <v>131</v>
      </c>
      <c r="E431" s="513">
        <f t="shared" si="574"/>
        <v>0</v>
      </c>
      <c r="F431" s="513">
        <f t="shared" si="574"/>
        <v>0</v>
      </c>
      <c r="G431" s="513">
        <f t="shared" si="574"/>
        <v>0</v>
      </c>
      <c r="H431" s="513">
        <f t="shared" si="574"/>
        <v>0</v>
      </c>
      <c r="I431" s="513">
        <f t="shared" si="574"/>
        <v>0</v>
      </c>
      <c r="J431" s="513">
        <f t="shared" si="574"/>
        <v>0</v>
      </c>
      <c r="K431" s="513">
        <f t="shared" si="574"/>
        <v>0</v>
      </c>
      <c r="L431" s="513">
        <f t="shared" si="574"/>
        <v>0</v>
      </c>
      <c r="M431" s="513">
        <f t="shared" si="574"/>
        <v>0</v>
      </c>
      <c r="N431" s="513">
        <f t="shared" si="574"/>
        <v>0</v>
      </c>
      <c r="O431" s="513">
        <f t="shared" si="574"/>
        <v>0</v>
      </c>
      <c r="P431" s="513">
        <f t="shared" si="574"/>
        <v>0</v>
      </c>
      <c r="Q431" s="131">
        <f t="shared" si="574"/>
        <v>0</v>
      </c>
      <c r="R431" s="493"/>
      <c r="S431" s="51" t="s">
        <v>665</v>
      </c>
      <c r="T431" s="509" t="s">
        <v>481</v>
      </c>
      <c r="U431" s="513">
        <f t="shared" si="573"/>
        <v>0</v>
      </c>
      <c r="V431" s="513">
        <f t="shared" si="561"/>
        <v>0</v>
      </c>
      <c r="W431" s="513">
        <f t="shared" si="562"/>
        <v>0</v>
      </c>
      <c r="X431" s="513">
        <f t="shared" si="563"/>
        <v>0</v>
      </c>
      <c r="Y431" s="513">
        <f t="shared" si="564"/>
        <v>0</v>
      </c>
      <c r="Z431" s="513">
        <f t="shared" si="565"/>
        <v>0</v>
      </c>
      <c r="AA431" s="513">
        <f t="shared" si="566"/>
        <v>0</v>
      </c>
      <c r="AB431" s="513">
        <f t="shared" si="567"/>
        <v>0</v>
      </c>
      <c r="AC431" s="513">
        <f t="shared" si="568"/>
        <v>0</v>
      </c>
      <c r="AD431" s="513">
        <f t="shared" si="569"/>
        <v>0</v>
      </c>
      <c r="AE431" s="513">
        <f t="shared" si="570"/>
        <v>0</v>
      </c>
      <c r="AF431" s="513">
        <f t="shared" si="571"/>
        <v>0</v>
      </c>
      <c r="AG431" s="131">
        <f t="shared" si="572"/>
        <v>0</v>
      </c>
    </row>
    <row r="432" spans="2:33" x14ac:dyDescent="0.2">
      <c r="B432" s="51" t="s">
        <v>666</v>
      </c>
      <c r="C432" s="511" t="s">
        <v>482</v>
      </c>
      <c r="D432" s="510" t="s">
        <v>131</v>
      </c>
      <c r="E432" s="513">
        <f t="shared" si="574"/>
        <v>0</v>
      </c>
      <c r="F432" s="513">
        <f t="shared" si="574"/>
        <v>0</v>
      </c>
      <c r="G432" s="513">
        <f t="shared" si="574"/>
        <v>0</v>
      </c>
      <c r="H432" s="513">
        <f t="shared" si="574"/>
        <v>0</v>
      </c>
      <c r="I432" s="513">
        <f t="shared" si="574"/>
        <v>0</v>
      </c>
      <c r="J432" s="513">
        <f t="shared" si="574"/>
        <v>0</v>
      </c>
      <c r="K432" s="513">
        <f t="shared" si="574"/>
        <v>0</v>
      </c>
      <c r="L432" s="513">
        <f t="shared" si="574"/>
        <v>0</v>
      </c>
      <c r="M432" s="513">
        <f t="shared" si="574"/>
        <v>0</v>
      </c>
      <c r="N432" s="513">
        <f t="shared" si="574"/>
        <v>0</v>
      </c>
      <c r="O432" s="513">
        <f t="shared" si="574"/>
        <v>0</v>
      </c>
      <c r="P432" s="513">
        <f t="shared" si="574"/>
        <v>0</v>
      </c>
      <c r="Q432" s="131">
        <f t="shared" si="574"/>
        <v>0</v>
      </c>
      <c r="R432" s="493"/>
      <c r="S432" s="51" t="s">
        <v>666</v>
      </c>
      <c r="T432" s="511" t="s">
        <v>482</v>
      </c>
      <c r="U432" s="513">
        <f t="shared" si="573"/>
        <v>0</v>
      </c>
      <c r="V432" s="513">
        <f t="shared" si="561"/>
        <v>0</v>
      </c>
      <c r="W432" s="513">
        <f t="shared" si="562"/>
        <v>0</v>
      </c>
      <c r="X432" s="513">
        <f t="shared" si="563"/>
        <v>0</v>
      </c>
      <c r="Y432" s="513">
        <f t="shared" si="564"/>
        <v>0</v>
      </c>
      <c r="Z432" s="513">
        <f t="shared" si="565"/>
        <v>0</v>
      </c>
      <c r="AA432" s="513">
        <f t="shared" si="566"/>
        <v>0</v>
      </c>
      <c r="AB432" s="513">
        <f t="shared" si="567"/>
        <v>0</v>
      </c>
      <c r="AC432" s="513">
        <f t="shared" si="568"/>
        <v>0</v>
      </c>
      <c r="AD432" s="513">
        <f t="shared" si="569"/>
        <v>0</v>
      </c>
      <c r="AE432" s="513">
        <f t="shared" si="570"/>
        <v>0</v>
      </c>
      <c r="AF432" s="513">
        <f t="shared" si="571"/>
        <v>0</v>
      </c>
      <c r="AG432" s="131">
        <f t="shared" si="572"/>
        <v>0</v>
      </c>
    </row>
    <row r="433" spans="2:33" x14ac:dyDescent="0.2">
      <c r="B433" s="51" t="s">
        <v>667</v>
      </c>
      <c r="C433" s="511" t="s">
        <v>483</v>
      </c>
      <c r="D433" s="510" t="s">
        <v>131</v>
      </c>
      <c r="E433" s="513">
        <f t="shared" si="574"/>
        <v>0</v>
      </c>
      <c r="F433" s="513">
        <f t="shared" si="574"/>
        <v>0</v>
      </c>
      <c r="G433" s="513">
        <f t="shared" si="574"/>
        <v>0</v>
      </c>
      <c r="H433" s="513">
        <f t="shared" si="574"/>
        <v>0</v>
      </c>
      <c r="I433" s="513">
        <f t="shared" si="574"/>
        <v>0</v>
      </c>
      <c r="J433" s="513">
        <f t="shared" si="574"/>
        <v>0</v>
      </c>
      <c r="K433" s="513">
        <f t="shared" si="574"/>
        <v>0</v>
      </c>
      <c r="L433" s="513">
        <f t="shared" si="574"/>
        <v>0</v>
      </c>
      <c r="M433" s="513">
        <f t="shared" si="574"/>
        <v>0</v>
      </c>
      <c r="N433" s="513">
        <f t="shared" si="574"/>
        <v>0</v>
      </c>
      <c r="O433" s="513">
        <f t="shared" si="574"/>
        <v>0</v>
      </c>
      <c r="P433" s="513">
        <f t="shared" si="574"/>
        <v>0</v>
      </c>
      <c r="Q433" s="131">
        <f t="shared" si="574"/>
        <v>0</v>
      </c>
      <c r="R433" s="493"/>
      <c r="S433" s="51" t="s">
        <v>667</v>
      </c>
      <c r="T433" s="511" t="s">
        <v>483</v>
      </c>
      <c r="U433" s="513">
        <f t="shared" si="573"/>
        <v>0</v>
      </c>
      <c r="V433" s="513">
        <f t="shared" si="561"/>
        <v>0</v>
      </c>
      <c r="W433" s="513">
        <f t="shared" si="562"/>
        <v>0</v>
      </c>
      <c r="X433" s="513">
        <f t="shared" si="563"/>
        <v>0</v>
      </c>
      <c r="Y433" s="513">
        <f t="shared" si="564"/>
        <v>0</v>
      </c>
      <c r="Z433" s="513">
        <f t="shared" si="565"/>
        <v>0</v>
      </c>
      <c r="AA433" s="513">
        <f t="shared" si="566"/>
        <v>0</v>
      </c>
      <c r="AB433" s="513">
        <f t="shared" si="567"/>
        <v>0</v>
      </c>
      <c r="AC433" s="513">
        <f t="shared" si="568"/>
        <v>0</v>
      </c>
      <c r="AD433" s="513">
        <f t="shared" si="569"/>
        <v>0</v>
      </c>
      <c r="AE433" s="513">
        <f t="shared" si="570"/>
        <v>0</v>
      </c>
      <c r="AF433" s="513">
        <f t="shared" si="571"/>
        <v>0</v>
      </c>
      <c r="AG433" s="131">
        <f t="shared" si="572"/>
        <v>0</v>
      </c>
    </row>
    <row r="434" spans="2:33" x14ac:dyDescent="0.2">
      <c r="B434" s="51" t="s">
        <v>668</v>
      </c>
      <c r="C434" s="512" t="s">
        <v>484</v>
      </c>
      <c r="D434" s="510" t="s">
        <v>485</v>
      </c>
      <c r="E434" s="513">
        <f t="shared" si="574"/>
        <v>0</v>
      </c>
      <c r="F434" s="513">
        <f t="shared" si="574"/>
        <v>0</v>
      </c>
      <c r="G434" s="513">
        <f t="shared" si="574"/>
        <v>0</v>
      </c>
      <c r="H434" s="513">
        <f t="shared" si="574"/>
        <v>0</v>
      </c>
      <c r="I434" s="513">
        <f t="shared" si="574"/>
        <v>0</v>
      </c>
      <c r="J434" s="513">
        <f t="shared" si="574"/>
        <v>0</v>
      </c>
      <c r="K434" s="513">
        <f t="shared" si="574"/>
        <v>0</v>
      </c>
      <c r="L434" s="513">
        <f t="shared" si="574"/>
        <v>0</v>
      </c>
      <c r="M434" s="513">
        <f t="shared" si="574"/>
        <v>0</v>
      </c>
      <c r="N434" s="513">
        <f t="shared" si="574"/>
        <v>0</v>
      </c>
      <c r="O434" s="513">
        <f t="shared" si="574"/>
        <v>0</v>
      </c>
      <c r="P434" s="513">
        <f t="shared" si="574"/>
        <v>0</v>
      </c>
      <c r="Q434" s="131">
        <f t="shared" si="574"/>
        <v>0</v>
      </c>
      <c r="R434" s="493"/>
      <c r="S434" s="51" t="s">
        <v>668</v>
      </c>
      <c r="T434" s="512" t="s">
        <v>484</v>
      </c>
      <c r="U434" s="513">
        <f t="shared" si="573"/>
        <v>0</v>
      </c>
      <c r="V434" s="513">
        <f t="shared" si="561"/>
        <v>0</v>
      </c>
      <c r="W434" s="513">
        <f t="shared" si="562"/>
        <v>0</v>
      </c>
      <c r="X434" s="513">
        <f t="shared" si="563"/>
        <v>0</v>
      </c>
      <c r="Y434" s="513">
        <f t="shared" si="564"/>
        <v>0</v>
      </c>
      <c r="Z434" s="513">
        <f t="shared" si="565"/>
        <v>0</v>
      </c>
      <c r="AA434" s="513">
        <f t="shared" si="566"/>
        <v>0</v>
      </c>
      <c r="AB434" s="513">
        <f t="shared" si="567"/>
        <v>0</v>
      </c>
      <c r="AC434" s="513">
        <f t="shared" si="568"/>
        <v>0</v>
      </c>
      <c r="AD434" s="513">
        <f t="shared" si="569"/>
        <v>0</v>
      </c>
      <c r="AE434" s="513">
        <f t="shared" si="570"/>
        <v>0</v>
      </c>
      <c r="AF434" s="513">
        <f t="shared" si="571"/>
        <v>0</v>
      </c>
      <c r="AG434" s="131">
        <f t="shared" si="572"/>
        <v>0</v>
      </c>
    </row>
    <row r="435" spans="2:33" x14ac:dyDescent="0.2">
      <c r="B435" s="764" t="s">
        <v>669</v>
      </c>
      <c r="C435" s="512" t="s">
        <v>496</v>
      </c>
      <c r="D435" s="510" t="s">
        <v>485</v>
      </c>
      <c r="E435" s="521">
        <f t="shared" si="574"/>
        <v>0</v>
      </c>
      <c r="F435" s="521">
        <f t="shared" si="574"/>
        <v>0</v>
      </c>
      <c r="G435" s="521">
        <f t="shared" si="574"/>
        <v>0</v>
      </c>
      <c r="H435" s="521">
        <f t="shared" si="574"/>
        <v>0</v>
      </c>
      <c r="I435" s="521">
        <f t="shared" si="574"/>
        <v>0</v>
      </c>
      <c r="J435" s="521">
        <f t="shared" si="574"/>
        <v>0</v>
      </c>
      <c r="K435" s="521">
        <f t="shared" si="574"/>
        <v>0</v>
      </c>
      <c r="L435" s="521">
        <f t="shared" si="574"/>
        <v>0</v>
      </c>
      <c r="M435" s="521">
        <f t="shared" si="574"/>
        <v>0</v>
      </c>
      <c r="N435" s="521">
        <f t="shared" si="574"/>
        <v>0</v>
      </c>
      <c r="O435" s="521">
        <f t="shared" si="574"/>
        <v>0</v>
      </c>
      <c r="P435" s="521">
        <f t="shared" si="574"/>
        <v>0</v>
      </c>
      <c r="Q435" s="131">
        <f t="shared" si="574"/>
        <v>0</v>
      </c>
      <c r="R435" s="493"/>
      <c r="S435" s="764" t="s">
        <v>669</v>
      </c>
      <c r="T435" s="512" t="s">
        <v>496</v>
      </c>
      <c r="U435" s="521">
        <f t="shared" si="573"/>
        <v>0</v>
      </c>
      <c r="V435" s="521">
        <f t="shared" si="561"/>
        <v>0</v>
      </c>
      <c r="W435" s="521">
        <f t="shared" si="562"/>
        <v>0</v>
      </c>
      <c r="X435" s="521">
        <f t="shared" si="563"/>
        <v>0</v>
      </c>
      <c r="Y435" s="521">
        <f t="shared" si="564"/>
        <v>0</v>
      </c>
      <c r="Z435" s="521">
        <f t="shared" si="565"/>
        <v>0</v>
      </c>
      <c r="AA435" s="521">
        <f t="shared" si="566"/>
        <v>0</v>
      </c>
      <c r="AB435" s="521">
        <f t="shared" si="567"/>
        <v>0</v>
      </c>
      <c r="AC435" s="521">
        <f t="shared" si="568"/>
        <v>0</v>
      </c>
      <c r="AD435" s="521">
        <f t="shared" si="569"/>
        <v>0</v>
      </c>
      <c r="AE435" s="521">
        <f t="shared" si="570"/>
        <v>0</v>
      </c>
      <c r="AF435" s="521">
        <f t="shared" si="571"/>
        <v>0</v>
      </c>
      <c r="AG435" s="131">
        <f t="shared" si="572"/>
        <v>0</v>
      </c>
    </row>
    <row r="436" spans="2:33" x14ac:dyDescent="0.2">
      <c r="B436" s="767" t="s">
        <v>670</v>
      </c>
      <c r="C436" s="527" t="s">
        <v>491</v>
      </c>
      <c r="D436" s="528" t="s">
        <v>485</v>
      </c>
      <c r="E436" s="531">
        <f t="shared" si="574"/>
        <v>0</v>
      </c>
      <c r="F436" s="531">
        <f t="shared" si="574"/>
        <v>0</v>
      </c>
      <c r="G436" s="531">
        <f t="shared" si="574"/>
        <v>0</v>
      </c>
      <c r="H436" s="531">
        <f t="shared" si="574"/>
        <v>0</v>
      </c>
      <c r="I436" s="531">
        <f t="shared" si="574"/>
        <v>0</v>
      </c>
      <c r="J436" s="531">
        <f t="shared" si="574"/>
        <v>0</v>
      </c>
      <c r="K436" s="531">
        <f t="shared" si="574"/>
        <v>0</v>
      </c>
      <c r="L436" s="531">
        <f t="shared" si="574"/>
        <v>0</v>
      </c>
      <c r="M436" s="531">
        <f t="shared" si="574"/>
        <v>0</v>
      </c>
      <c r="N436" s="531">
        <f t="shared" si="574"/>
        <v>0</v>
      </c>
      <c r="O436" s="531">
        <f t="shared" si="574"/>
        <v>0</v>
      </c>
      <c r="P436" s="531">
        <f t="shared" si="574"/>
        <v>0</v>
      </c>
      <c r="Q436" s="529">
        <f t="shared" si="574"/>
        <v>0</v>
      </c>
      <c r="R436" s="493"/>
      <c r="S436" s="767" t="s">
        <v>670</v>
      </c>
      <c r="T436" s="527" t="s">
        <v>491</v>
      </c>
      <c r="U436" s="531">
        <f t="shared" si="573"/>
        <v>0</v>
      </c>
      <c r="V436" s="531">
        <f t="shared" si="561"/>
        <v>0</v>
      </c>
      <c r="W436" s="531">
        <f t="shared" si="562"/>
        <v>0</v>
      </c>
      <c r="X436" s="531">
        <f t="shared" si="563"/>
        <v>0</v>
      </c>
      <c r="Y436" s="531">
        <f t="shared" si="564"/>
        <v>0</v>
      </c>
      <c r="Z436" s="531">
        <f t="shared" si="565"/>
        <v>0</v>
      </c>
      <c r="AA436" s="531">
        <f t="shared" si="566"/>
        <v>0</v>
      </c>
      <c r="AB436" s="531">
        <f t="shared" si="567"/>
        <v>0</v>
      </c>
      <c r="AC436" s="531">
        <f t="shared" si="568"/>
        <v>0</v>
      </c>
      <c r="AD436" s="531">
        <f t="shared" si="569"/>
        <v>0</v>
      </c>
      <c r="AE436" s="531">
        <f t="shared" si="570"/>
        <v>0</v>
      </c>
      <c r="AF436" s="531">
        <f t="shared" si="571"/>
        <v>0</v>
      </c>
      <c r="AG436" s="529">
        <f t="shared" si="572"/>
        <v>0</v>
      </c>
    </row>
    <row r="437" spans="2:33" x14ac:dyDescent="0.2">
      <c r="B437" s="768" t="s">
        <v>271</v>
      </c>
      <c r="C437" s="769" t="s">
        <v>671</v>
      </c>
      <c r="D437" s="658" t="s">
        <v>131</v>
      </c>
      <c r="E437" s="770">
        <f t="shared" si="574"/>
        <v>0</v>
      </c>
      <c r="F437" s="770">
        <f t="shared" si="574"/>
        <v>0</v>
      </c>
      <c r="G437" s="770">
        <f t="shared" si="574"/>
        <v>0</v>
      </c>
      <c r="H437" s="770">
        <f t="shared" si="574"/>
        <v>0</v>
      </c>
      <c r="I437" s="770">
        <f t="shared" si="574"/>
        <v>0</v>
      </c>
      <c r="J437" s="770">
        <f t="shared" si="574"/>
        <v>0</v>
      </c>
      <c r="K437" s="770">
        <f t="shared" si="574"/>
        <v>0</v>
      </c>
      <c r="L437" s="770">
        <f t="shared" si="574"/>
        <v>0</v>
      </c>
      <c r="M437" s="770">
        <f t="shared" si="574"/>
        <v>0</v>
      </c>
      <c r="N437" s="770">
        <f t="shared" si="574"/>
        <v>0</v>
      </c>
      <c r="O437" s="770">
        <f t="shared" si="574"/>
        <v>0</v>
      </c>
      <c r="P437" s="770">
        <f t="shared" si="574"/>
        <v>0</v>
      </c>
      <c r="Q437" s="530">
        <f t="shared" si="574"/>
        <v>0</v>
      </c>
      <c r="R437" s="493"/>
      <c r="S437" s="768" t="s">
        <v>271</v>
      </c>
      <c r="T437" s="769" t="s">
        <v>671</v>
      </c>
      <c r="U437" s="770">
        <f t="shared" si="573"/>
        <v>0</v>
      </c>
      <c r="V437" s="770">
        <f t="shared" si="561"/>
        <v>0</v>
      </c>
      <c r="W437" s="770">
        <f t="shared" si="562"/>
        <v>0</v>
      </c>
      <c r="X437" s="770">
        <f t="shared" si="563"/>
        <v>0</v>
      </c>
      <c r="Y437" s="770">
        <f t="shared" si="564"/>
        <v>0</v>
      </c>
      <c r="Z437" s="770">
        <f t="shared" si="565"/>
        <v>0</v>
      </c>
      <c r="AA437" s="770">
        <f t="shared" si="566"/>
        <v>0</v>
      </c>
      <c r="AB437" s="770">
        <f t="shared" si="567"/>
        <v>0</v>
      </c>
      <c r="AC437" s="770">
        <f t="shared" si="568"/>
        <v>0</v>
      </c>
      <c r="AD437" s="770">
        <f t="shared" si="569"/>
        <v>0</v>
      </c>
      <c r="AE437" s="770">
        <f t="shared" si="570"/>
        <v>0</v>
      </c>
      <c r="AF437" s="770">
        <f t="shared" si="571"/>
        <v>0</v>
      </c>
      <c r="AG437" s="530">
        <f t="shared" si="572"/>
        <v>0</v>
      </c>
    </row>
    <row r="438" spans="2:33" x14ac:dyDescent="0.2">
      <c r="B438" s="48" t="s">
        <v>272</v>
      </c>
      <c r="C438" s="491" t="s">
        <v>498</v>
      </c>
      <c r="D438" s="771"/>
      <c r="E438" s="133">
        <f t="shared" si="574"/>
        <v>0</v>
      </c>
      <c r="F438" s="133">
        <f t="shared" si="574"/>
        <v>0</v>
      </c>
      <c r="G438" s="133">
        <f t="shared" si="574"/>
        <v>0</v>
      </c>
      <c r="H438" s="133">
        <f t="shared" si="574"/>
        <v>0</v>
      </c>
      <c r="I438" s="133">
        <f t="shared" si="574"/>
        <v>0</v>
      </c>
      <c r="J438" s="133">
        <f t="shared" si="574"/>
        <v>0</v>
      </c>
      <c r="K438" s="133">
        <f t="shared" si="574"/>
        <v>0</v>
      </c>
      <c r="L438" s="133">
        <f t="shared" si="574"/>
        <v>0</v>
      </c>
      <c r="M438" s="133">
        <f t="shared" si="574"/>
        <v>0</v>
      </c>
      <c r="N438" s="133">
        <f t="shared" si="574"/>
        <v>0</v>
      </c>
      <c r="O438" s="133">
        <f t="shared" si="574"/>
        <v>0</v>
      </c>
      <c r="P438" s="133">
        <f t="shared" si="574"/>
        <v>0</v>
      </c>
      <c r="Q438" s="134">
        <f t="shared" si="574"/>
        <v>0</v>
      </c>
      <c r="R438" s="493"/>
      <c r="S438" s="48" t="s">
        <v>272</v>
      </c>
      <c r="T438" s="491" t="s">
        <v>498</v>
      </c>
      <c r="U438" s="133">
        <f t="shared" si="573"/>
        <v>0</v>
      </c>
      <c r="V438" s="133">
        <f t="shared" si="561"/>
        <v>0</v>
      </c>
      <c r="W438" s="133">
        <f t="shared" si="562"/>
        <v>0</v>
      </c>
      <c r="X438" s="133">
        <f t="shared" si="563"/>
        <v>0</v>
      </c>
      <c r="Y438" s="133">
        <f t="shared" si="564"/>
        <v>0</v>
      </c>
      <c r="Z438" s="133">
        <f t="shared" si="565"/>
        <v>0</v>
      </c>
      <c r="AA438" s="133">
        <f t="shared" si="566"/>
        <v>0</v>
      </c>
      <c r="AB438" s="133">
        <f t="shared" si="567"/>
        <v>0</v>
      </c>
      <c r="AC438" s="133">
        <f t="shared" si="568"/>
        <v>0</v>
      </c>
      <c r="AD438" s="133">
        <f t="shared" si="569"/>
        <v>0</v>
      </c>
      <c r="AE438" s="133">
        <f t="shared" si="570"/>
        <v>0</v>
      </c>
      <c r="AF438" s="133">
        <f t="shared" si="571"/>
        <v>0</v>
      </c>
      <c r="AG438" s="134">
        <f t="shared" si="572"/>
        <v>0</v>
      </c>
    </row>
    <row r="439" spans="2:33" x14ac:dyDescent="0.2">
      <c r="B439" s="72" t="s">
        <v>419</v>
      </c>
      <c r="C439" s="516" t="s">
        <v>488</v>
      </c>
      <c r="D439" s="517"/>
      <c r="E439" s="761">
        <f t="shared" ref="E439:Q454" si="575">+E76+E197+E318</f>
        <v>0</v>
      </c>
      <c r="F439" s="761">
        <f t="shared" si="575"/>
        <v>0</v>
      </c>
      <c r="G439" s="761">
        <f t="shared" si="575"/>
        <v>0</v>
      </c>
      <c r="H439" s="761">
        <f t="shared" si="575"/>
        <v>0</v>
      </c>
      <c r="I439" s="761">
        <f t="shared" si="575"/>
        <v>0</v>
      </c>
      <c r="J439" s="761">
        <f t="shared" si="575"/>
        <v>0</v>
      </c>
      <c r="K439" s="761">
        <f t="shared" si="575"/>
        <v>0</v>
      </c>
      <c r="L439" s="761">
        <f t="shared" si="575"/>
        <v>0</v>
      </c>
      <c r="M439" s="761">
        <f t="shared" si="575"/>
        <v>0</v>
      </c>
      <c r="N439" s="761">
        <f t="shared" si="575"/>
        <v>0</v>
      </c>
      <c r="O439" s="761">
        <f t="shared" si="575"/>
        <v>0</v>
      </c>
      <c r="P439" s="761">
        <f t="shared" si="575"/>
        <v>0</v>
      </c>
      <c r="Q439" s="518">
        <f t="shared" si="575"/>
        <v>0</v>
      </c>
      <c r="R439" s="493"/>
      <c r="S439" s="72" t="s">
        <v>419</v>
      </c>
      <c r="T439" s="516" t="s">
        <v>488</v>
      </c>
      <c r="U439" s="761">
        <f t="shared" si="573"/>
        <v>0</v>
      </c>
      <c r="V439" s="761">
        <f t="shared" si="561"/>
        <v>0</v>
      </c>
      <c r="W439" s="761">
        <f t="shared" si="562"/>
        <v>0</v>
      </c>
      <c r="X439" s="761">
        <f t="shared" si="563"/>
        <v>0</v>
      </c>
      <c r="Y439" s="761">
        <f t="shared" si="564"/>
        <v>0</v>
      </c>
      <c r="Z439" s="761">
        <f t="shared" si="565"/>
        <v>0</v>
      </c>
      <c r="AA439" s="761">
        <f t="shared" si="566"/>
        <v>0</v>
      </c>
      <c r="AB439" s="761">
        <f t="shared" si="567"/>
        <v>0</v>
      </c>
      <c r="AC439" s="761">
        <f t="shared" si="568"/>
        <v>0</v>
      </c>
      <c r="AD439" s="761">
        <f t="shared" si="569"/>
        <v>0</v>
      </c>
      <c r="AE439" s="761">
        <f t="shared" si="570"/>
        <v>0</v>
      </c>
      <c r="AF439" s="761">
        <f t="shared" si="571"/>
        <v>0</v>
      </c>
      <c r="AG439" s="518">
        <f t="shared" si="572"/>
        <v>0</v>
      </c>
    </row>
    <row r="440" spans="2:33" x14ac:dyDescent="0.2">
      <c r="B440" s="762" t="s">
        <v>672</v>
      </c>
      <c r="C440" s="763" t="s">
        <v>647</v>
      </c>
      <c r="D440" s="606" t="s">
        <v>479</v>
      </c>
      <c r="E440" s="135">
        <f t="shared" si="575"/>
        <v>0</v>
      </c>
      <c r="F440" s="135">
        <f t="shared" si="575"/>
        <v>0</v>
      </c>
      <c r="G440" s="135">
        <f t="shared" si="575"/>
        <v>0</v>
      </c>
      <c r="H440" s="135">
        <f t="shared" si="575"/>
        <v>0</v>
      </c>
      <c r="I440" s="135">
        <f t="shared" si="575"/>
        <v>0</v>
      </c>
      <c r="J440" s="135">
        <f t="shared" si="575"/>
        <v>0</v>
      </c>
      <c r="K440" s="135">
        <f t="shared" si="575"/>
        <v>0</v>
      </c>
      <c r="L440" s="135">
        <f t="shared" si="575"/>
        <v>0</v>
      </c>
      <c r="M440" s="135">
        <f t="shared" si="575"/>
        <v>0</v>
      </c>
      <c r="N440" s="135">
        <f t="shared" si="575"/>
        <v>0</v>
      </c>
      <c r="O440" s="135">
        <f t="shared" si="575"/>
        <v>0</v>
      </c>
      <c r="P440" s="135">
        <f t="shared" si="575"/>
        <v>0</v>
      </c>
      <c r="Q440" s="130">
        <f t="shared" si="575"/>
        <v>0</v>
      </c>
      <c r="R440" s="493"/>
      <c r="S440" s="762" t="s">
        <v>672</v>
      </c>
      <c r="T440" s="763" t="s">
        <v>647</v>
      </c>
      <c r="U440" s="135">
        <f t="shared" si="573"/>
        <v>0</v>
      </c>
      <c r="V440" s="135">
        <f t="shared" si="561"/>
        <v>0</v>
      </c>
      <c r="W440" s="135">
        <f t="shared" si="562"/>
        <v>0</v>
      </c>
      <c r="X440" s="135">
        <f t="shared" si="563"/>
        <v>0</v>
      </c>
      <c r="Y440" s="135">
        <f t="shared" si="564"/>
        <v>0</v>
      </c>
      <c r="Z440" s="135">
        <f t="shared" si="565"/>
        <v>0</v>
      </c>
      <c r="AA440" s="135">
        <f t="shared" si="566"/>
        <v>0</v>
      </c>
      <c r="AB440" s="135">
        <f t="shared" si="567"/>
        <v>0</v>
      </c>
      <c r="AC440" s="135">
        <f t="shared" si="568"/>
        <v>0</v>
      </c>
      <c r="AD440" s="135">
        <f t="shared" si="569"/>
        <v>0</v>
      </c>
      <c r="AE440" s="135">
        <f t="shared" si="570"/>
        <v>0</v>
      </c>
      <c r="AF440" s="135">
        <f t="shared" si="571"/>
        <v>0</v>
      </c>
      <c r="AG440" s="608">
        <f t="shared" si="572"/>
        <v>0</v>
      </c>
    </row>
    <row r="441" spans="2:33" x14ac:dyDescent="0.2">
      <c r="B441" s="51" t="s">
        <v>673</v>
      </c>
      <c r="C441" s="495" t="s">
        <v>648</v>
      </c>
      <c r="D441" s="496" t="s">
        <v>479</v>
      </c>
      <c r="E441" s="513">
        <f t="shared" si="575"/>
        <v>0</v>
      </c>
      <c r="F441" s="513">
        <f t="shared" si="575"/>
        <v>0</v>
      </c>
      <c r="G441" s="513">
        <f t="shared" si="575"/>
        <v>0</v>
      </c>
      <c r="H441" s="513">
        <f t="shared" si="575"/>
        <v>0</v>
      </c>
      <c r="I441" s="513">
        <f t="shared" si="575"/>
        <v>0</v>
      </c>
      <c r="J441" s="513">
        <f t="shared" si="575"/>
        <v>0</v>
      </c>
      <c r="K441" s="513">
        <f t="shared" si="575"/>
        <v>0</v>
      </c>
      <c r="L441" s="513">
        <f t="shared" si="575"/>
        <v>0</v>
      </c>
      <c r="M441" s="513">
        <f t="shared" si="575"/>
        <v>0</v>
      </c>
      <c r="N441" s="513">
        <f t="shared" si="575"/>
        <v>0</v>
      </c>
      <c r="O441" s="513">
        <f t="shared" si="575"/>
        <v>0</v>
      </c>
      <c r="P441" s="513">
        <f t="shared" si="575"/>
        <v>0</v>
      </c>
      <c r="Q441" s="131">
        <f t="shared" si="575"/>
        <v>0</v>
      </c>
      <c r="R441" s="493"/>
      <c r="S441" s="51" t="s">
        <v>673</v>
      </c>
      <c r="T441" s="495" t="s">
        <v>648</v>
      </c>
      <c r="U441" s="513">
        <f t="shared" si="573"/>
        <v>0</v>
      </c>
      <c r="V441" s="513">
        <f t="shared" si="561"/>
        <v>0</v>
      </c>
      <c r="W441" s="513">
        <f t="shared" si="562"/>
        <v>0</v>
      </c>
      <c r="X441" s="513">
        <f t="shared" si="563"/>
        <v>0</v>
      </c>
      <c r="Y441" s="513">
        <f t="shared" si="564"/>
        <v>0</v>
      </c>
      <c r="Z441" s="513">
        <f t="shared" si="565"/>
        <v>0</v>
      </c>
      <c r="AA441" s="513">
        <f t="shared" si="566"/>
        <v>0</v>
      </c>
      <c r="AB441" s="513">
        <f t="shared" si="567"/>
        <v>0</v>
      </c>
      <c r="AC441" s="513">
        <f t="shared" si="568"/>
        <v>0</v>
      </c>
      <c r="AD441" s="513">
        <f t="shared" si="569"/>
        <v>0</v>
      </c>
      <c r="AE441" s="513">
        <f t="shared" si="570"/>
        <v>0</v>
      </c>
      <c r="AF441" s="513">
        <f t="shared" si="571"/>
        <v>0</v>
      </c>
      <c r="AG441" s="498">
        <f t="shared" si="572"/>
        <v>0</v>
      </c>
    </row>
    <row r="442" spans="2:33" x14ac:dyDescent="0.2">
      <c r="B442" s="51" t="s">
        <v>674</v>
      </c>
      <c r="C442" s="495" t="s">
        <v>480</v>
      </c>
      <c r="D442" s="496" t="s">
        <v>479</v>
      </c>
      <c r="E442" s="513">
        <f t="shared" si="575"/>
        <v>0</v>
      </c>
      <c r="F442" s="513">
        <f t="shared" si="575"/>
        <v>0</v>
      </c>
      <c r="G442" s="513">
        <f t="shared" si="575"/>
        <v>0</v>
      </c>
      <c r="H442" s="513">
        <f t="shared" si="575"/>
        <v>0</v>
      </c>
      <c r="I442" s="513">
        <f t="shared" si="575"/>
        <v>0</v>
      </c>
      <c r="J442" s="513">
        <f t="shared" si="575"/>
        <v>0</v>
      </c>
      <c r="K442" s="513">
        <f t="shared" si="575"/>
        <v>0</v>
      </c>
      <c r="L442" s="513">
        <f t="shared" si="575"/>
        <v>0</v>
      </c>
      <c r="M442" s="513">
        <f t="shared" si="575"/>
        <v>0</v>
      </c>
      <c r="N442" s="513">
        <f t="shared" si="575"/>
        <v>0</v>
      </c>
      <c r="O442" s="513">
        <f t="shared" si="575"/>
        <v>0</v>
      </c>
      <c r="P442" s="513">
        <f t="shared" si="575"/>
        <v>0</v>
      </c>
      <c r="Q442" s="131">
        <f t="shared" si="575"/>
        <v>0</v>
      </c>
      <c r="R442" s="493"/>
      <c r="S442" s="51" t="s">
        <v>674</v>
      </c>
      <c r="T442" s="495" t="s">
        <v>480</v>
      </c>
      <c r="U442" s="513">
        <f t="shared" si="573"/>
        <v>0</v>
      </c>
      <c r="V442" s="513">
        <f t="shared" si="561"/>
        <v>0</v>
      </c>
      <c r="W442" s="513">
        <f t="shared" si="562"/>
        <v>0</v>
      </c>
      <c r="X442" s="513">
        <f t="shared" si="563"/>
        <v>0</v>
      </c>
      <c r="Y442" s="513">
        <f t="shared" si="564"/>
        <v>0</v>
      </c>
      <c r="Z442" s="513">
        <f t="shared" si="565"/>
        <v>0</v>
      </c>
      <c r="AA442" s="513">
        <f t="shared" si="566"/>
        <v>0</v>
      </c>
      <c r="AB442" s="513">
        <f t="shared" si="567"/>
        <v>0</v>
      </c>
      <c r="AC442" s="513">
        <f t="shared" si="568"/>
        <v>0</v>
      </c>
      <c r="AD442" s="513">
        <f t="shared" si="569"/>
        <v>0</v>
      </c>
      <c r="AE442" s="513">
        <f t="shared" si="570"/>
        <v>0</v>
      </c>
      <c r="AF442" s="513">
        <f t="shared" si="571"/>
        <v>0</v>
      </c>
      <c r="AG442" s="498">
        <f t="shared" si="572"/>
        <v>0</v>
      </c>
    </row>
    <row r="443" spans="2:33" x14ac:dyDescent="0.2">
      <c r="B443" s="51" t="s">
        <v>37</v>
      </c>
      <c r="C443" s="509" t="s">
        <v>481</v>
      </c>
      <c r="D443" s="510" t="s">
        <v>131</v>
      </c>
      <c r="E443" s="513">
        <f t="shared" si="575"/>
        <v>0</v>
      </c>
      <c r="F443" s="513">
        <f t="shared" si="575"/>
        <v>0</v>
      </c>
      <c r="G443" s="513">
        <f t="shared" si="575"/>
        <v>0</v>
      </c>
      <c r="H443" s="513">
        <f t="shared" si="575"/>
        <v>0</v>
      </c>
      <c r="I443" s="513">
        <f t="shared" si="575"/>
        <v>0</v>
      </c>
      <c r="J443" s="513">
        <f t="shared" si="575"/>
        <v>0</v>
      </c>
      <c r="K443" s="513">
        <f t="shared" si="575"/>
        <v>0</v>
      </c>
      <c r="L443" s="513">
        <f t="shared" si="575"/>
        <v>0</v>
      </c>
      <c r="M443" s="513">
        <f t="shared" si="575"/>
        <v>0</v>
      </c>
      <c r="N443" s="513">
        <f t="shared" si="575"/>
        <v>0</v>
      </c>
      <c r="O443" s="513">
        <f t="shared" si="575"/>
        <v>0</v>
      </c>
      <c r="P443" s="513">
        <f t="shared" si="575"/>
        <v>0</v>
      </c>
      <c r="Q443" s="131">
        <f t="shared" si="575"/>
        <v>0</v>
      </c>
      <c r="R443" s="493"/>
      <c r="S443" s="51" t="s">
        <v>37</v>
      </c>
      <c r="T443" s="509" t="s">
        <v>481</v>
      </c>
      <c r="U443" s="513">
        <f t="shared" si="573"/>
        <v>0</v>
      </c>
      <c r="V443" s="513">
        <f t="shared" si="561"/>
        <v>0</v>
      </c>
      <c r="W443" s="513">
        <f t="shared" si="562"/>
        <v>0</v>
      </c>
      <c r="X443" s="513">
        <f t="shared" si="563"/>
        <v>0</v>
      </c>
      <c r="Y443" s="513">
        <f t="shared" si="564"/>
        <v>0</v>
      </c>
      <c r="Z443" s="513">
        <f t="shared" si="565"/>
        <v>0</v>
      </c>
      <c r="AA443" s="513">
        <f t="shared" si="566"/>
        <v>0</v>
      </c>
      <c r="AB443" s="513">
        <f t="shared" si="567"/>
        <v>0</v>
      </c>
      <c r="AC443" s="513">
        <f t="shared" si="568"/>
        <v>0</v>
      </c>
      <c r="AD443" s="513">
        <f t="shared" si="569"/>
        <v>0</v>
      </c>
      <c r="AE443" s="513">
        <f t="shared" si="570"/>
        <v>0</v>
      </c>
      <c r="AF443" s="513">
        <f t="shared" si="571"/>
        <v>0</v>
      </c>
      <c r="AG443" s="131">
        <f t="shared" si="572"/>
        <v>0</v>
      </c>
    </row>
    <row r="444" spans="2:33" x14ac:dyDescent="0.2">
      <c r="B444" s="51" t="s">
        <v>38</v>
      </c>
      <c r="C444" s="511" t="s">
        <v>482</v>
      </c>
      <c r="D444" s="510" t="s">
        <v>131</v>
      </c>
      <c r="E444" s="513">
        <f t="shared" si="575"/>
        <v>0</v>
      </c>
      <c r="F444" s="513">
        <f t="shared" si="575"/>
        <v>0</v>
      </c>
      <c r="G444" s="513">
        <f t="shared" si="575"/>
        <v>0</v>
      </c>
      <c r="H444" s="513">
        <f t="shared" si="575"/>
        <v>0</v>
      </c>
      <c r="I444" s="513">
        <f t="shared" si="575"/>
        <v>0</v>
      </c>
      <c r="J444" s="513">
        <f t="shared" si="575"/>
        <v>0</v>
      </c>
      <c r="K444" s="513">
        <f t="shared" si="575"/>
        <v>0</v>
      </c>
      <c r="L444" s="513">
        <f t="shared" si="575"/>
        <v>0</v>
      </c>
      <c r="M444" s="513">
        <f t="shared" si="575"/>
        <v>0</v>
      </c>
      <c r="N444" s="513">
        <f t="shared" si="575"/>
        <v>0</v>
      </c>
      <c r="O444" s="513">
        <f t="shared" si="575"/>
        <v>0</v>
      </c>
      <c r="P444" s="513">
        <f t="shared" si="575"/>
        <v>0</v>
      </c>
      <c r="Q444" s="131">
        <f t="shared" si="575"/>
        <v>0</v>
      </c>
      <c r="R444" s="493"/>
      <c r="S444" s="51" t="s">
        <v>38</v>
      </c>
      <c r="T444" s="511" t="s">
        <v>482</v>
      </c>
      <c r="U444" s="513">
        <f t="shared" si="573"/>
        <v>0</v>
      </c>
      <c r="V444" s="513">
        <f t="shared" si="561"/>
        <v>0</v>
      </c>
      <c r="W444" s="513">
        <f t="shared" si="562"/>
        <v>0</v>
      </c>
      <c r="X444" s="513">
        <f t="shared" si="563"/>
        <v>0</v>
      </c>
      <c r="Y444" s="513">
        <f t="shared" si="564"/>
        <v>0</v>
      </c>
      <c r="Z444" s="513">
        <f t="shared" si="565"/>
        <v>0</v>
      </c>
      <c r="AA444" s="513">
        <f t="shared" si="566"/>
        <v>0</v>
      </c>
      <c r="AB444" s="513">
        <f t="shared" si="567"/>
        <v>0</v>
      </c>
      <c r="AC444" s="513">
        <f t="shared" si="568"/>
        <v>0</v>
      </c>
      <c r="AD444" s="513">
        <f t="shared" si="569"/>
        <v>0</v>
      </c>
      <c r="AE444" s="513">
        <f t="shared" si="570"/>
        <v>0</v>
      </c>
      <c r="AF444" s="513">
        <f t="shared" si="571"/>
        <v>0</v>
      </c>
      <c r="AG444" s="131">
        <f t="shared" si="572"/>
        <v>0</v>
      </c>
    </row>
    <row r="445" spans="2:33" x14ac:dyDescent="0.2">
      <c r="B445" s="51" t="s">
        <v>39</v>
      </c>
      <c r="C445" s="511" t="s">
        <v>483</v>
      </c>
      <c r="D445" s="510" t="s">
        <v>131</v>
      </c>
      <c r="E445" s="513">
        <f t="shared" si="575"/>
        <v>0</v>
      </c>
      <c r="F445" s="513">
        <f t="shared" si="575"/>
        <v>0</v>
      </c>
      <c r="G445" s="513">
        <f t="shared" si="575"/>
        <v>0</v>
      </c>
      <c r="H445" s="513">
        <f t="shared" si="575"/>
        <v>0</v>
      </c>
      <c r="I445" s="513">
        <f t="shared" si="575"/>
        <v>0</v>
      </c>
      <c r="J445" s="513">
        <f t="shared" si="575"/>
        <v>0</v>
      </c>
      <c r="K445" s="513">
        <f t="shared" si="575"/>
        <v>0</v>
      </c>
      <c r="L445" s="513">
        <f t="shared" si="575"/>
        <v>0</v>
      </c>
      <c r="M445" s="513">
        <f t="shared" si="575"/>
        <v>0</v>
      </c>
      <c r="N445" s="513">
        <f t="shared" si="575"/>
        <v>0</v>
      </c>
      <c r="O445" s="513">
        <f t="shared" si="575"/>
        <v>0</v>
      </c>
      <c r="P445" s="513">
        <f t="shared" si="575"/>
        <v>0</v>
      </c>
      <c r="Q445" s="131">
        <f t="shared" si="575"/>
        <v>0</v>
      </c>
      <c r="R445" s="493"/>
      <c r="S445" s="51" t="s">
        <v>39</v>
      </c>
      <c r="T445" s="511" t="s">
        <v>483</v>
      </c>
      <c r="U445" s="513">
        <f t="shared" si="573"/>
        <v>0</v>
      </c>
      <c r="V445" s="513">
        <f t="shared" si="561"/>
        <v>0</v>
      </c>
      <c r="W445" s="513">
        <f t="shared" si="562"/>
        <v>0</v>
      </c>
      <c r="X445" s="513">
        <f t="shared" si="563"/>
        <v>0</v>
      </c>
      <c r="Y445" s="513">
        <f t="shared" si="564"/>
        <v>0</v>
      </c>
      <c r="Z445" s="513">
        <f t="shared" si="565"/>
        <v>0</v>
      </c>
      <c r="AA445" s="513">
        <f t="shared" si="566"/>
        <v>0</v>
      </c>
      <c r="AB445" s="513">
        <f t="shared" si="567"/>
        <v>0</v>
      </c>
      <c r="AC445" s="513">
        <f t="shared" si="568"/>
        <v>0</v>
      </c>
      <c r="AD445" s="513">
        <f t="shared" si="569"/>
        <v>0</v>
      </c>
      <c r="AE445" s="513">
        <f t="shared" si="570"/>
        <v>0</v>
      </c>
      <c r="AF445" s="513">
        <f t="shared" si="571"/>
        <v>0</v>
      </c>
      <c r="AG445" s="131">
        <f t="shared" si="572"/>
        <v>0</v>
      </c>
    </row>
    <row r="446" spans="2:33" x14ac:dyDescent="0.2">
      <c r="B446" s="51" t="s">
        <v>42</v>
      </c>
      <c r="C446" s="512" t="s">
        <v>484</v>
      </c>
      <c r="D446" s="510" t="s">
        <v>485</v>
      </c>
      <c r="E446" s="513">
        <f t="shared" si="575"/>
        <v>0</v>
      </c>
      <c r="F446" s="513">
        <f t="shared" si="575"/>
        <v>0</v>
      </c>
      <c r="G446" s="513">
        <f t="shared" si="575"/>
        <v>0</v>
      </c>
      <c r="H446" s="513">
        <f t="shared" si="575"/>
        <v>0</v>
      </c>
      <c r="I446" s="513">
        <f t="shared" si="575"/>
        <v>0</v>
      </c>
      <c r="J446" s="513">
        <f t="shared" si="575"/>
        <v>0</v>
      </c>
      <c r="K446" s="513">
        <f t="shared" si="575"/>
        <v>0</v>
      </c>
      <c r="L446" s="513">
        <f t="shared" si="575"/>
        <v>0</v>
      </c>
      <c r="M446" s="513">
        <f t="shared" si="575"/>
        <v>0</v>
      </c>
      <c r="N446" s="513">
        <f t="shared" si="575"/>
        <v>0</v>
      </c>
      <c r="O446" s="513">
        <f t="shared" si="575"/>
        <v>0</v>
      </c>
      <c r="P446" s="513">
        <f t="shared" si="575"/>
        <v>0</v>
      </c>
      <c r="Q446" s="131">
        <f t="shared" si="575"/>
        <v>0</v>
      </c>
      <c r="R446" s="493"/>
      <c r="S446" s="51" t="s">
        <v>42</v>
      </c>
      <c r="T446" s="512" t="s">
        <v>484</v>
      </c>
      <c r="U446" s="513">
        <f t="shared" si="573"/>
        <v>0</v>
      </c>
      <c r="V446" s="513">
        <f t="shared" si="561"/>
        <v>0</v>
      </c>
      <c r="W446" s="513">
        <f t="shared" si="562"/>
        <v>0</v>
      </c>
      <c r="X446" s="513">
        <f t="shared" si="563"/>
        <v>0</v>
      </c>
      <c r="Y446" s="513">
        <f t="shared" si="564"/>
        <v>0</v>
      </c>
      <c r="Z446" s="513">
        <f t="shared" si="565"/>
        <v>0</v>
      </c>
      <c r="AA446" s="513">
        <f t="shared" si="566"/>
        <v>0</v>
      </c>
      <c r="AB446" s="513">
        <f t="shared" si="567"/>
        <v>0</v>
      </c>
      <c r="AC446" s="513">
        <f t="shared" si="568"/>
        <v>0</v>
      </c>
      <c r="AD446" s="513">
        <f t="shared" si="569"/>
        <v>0</v>
      </c>
      <c r="AE446" s="513">
        <f t="shared" si="570"/>
        <v>0</v>
      </c>
      <c r="AF446" s="513">
        <f t="shared" si="571"/>
        <v>0</v>
      </c>
      <c r="AG446" s="131">
        <f t="shared" si="572"/>
        <v>0</v>
      </c>
    </row>
    <row r="447" spans="2:33" x14ac:dyDescent="0.2">
      <c r="B447" s="764" t="s">
        <v>675</v>
      </c>
      <c r="C447" s="512" t="s">
        <v>496</v>
      </c>
      <c r="D447" s="510" t="s">
        <v>485</v>
      </c>
      <c r="E447" s="521">
        <f t="shared" si="575"/>
        <v>0</v>
      </c>
      <c r="F447" s="521">
        <f t="shared" si="575"/>
        <v>0</v>
      </c>
      <c r="G447" s="521">
        <f t="shared" si="575"/>
        <v>0</v>
      </c>
      <c r="H447" s="521">
        <f t="shared" si="575"/>
        <v>0</v>
      </c>
      <c r="I447" s="521">
        <f t="shared" si="575"/>
        <v>0</v>
      </c>
      <c r="J447" s="521">
        <f t="shared" si="575"/>
        <v>0</v>
      </c>
      <c r="K447" s="521">
        <f t="shared" si="575"/>
        <v>0</v>
      </c>
      <c r="L447" s="521">
        <f t="shared" si="575"/>
        <v>0</v>
      </c>
      <c r="M447" s="521">
        <f t="shared" si="575"/>
        <v>0</v>
      </c>
      <c r="N447" s="521">
        <f t="shared" si="575"/>
        <v>0</v>
      </c>
      <c r="O447" s="521">
        <f t="shared" si="575"/>
        <v>0</v>
      </c>
      <c r="P447" s="521">
        <f t="shared" si="575"/>
        <v>0</v>
      </c>
      <c r="Q447" s="131">
        <f t="shared" si="575"/>
        <v>0</v>
      </c>
      <c r="R447" s="493"/>
      <c r="S447" s="764" t="s">
        <v>675</v>
      </c>
      <c r="T447" s="512" t="s">
        <v>496</v>
      </c>
      <c r="U447" s="521">
        <f t="shared" si="573"/>
        <v>0</v>
      </c>
      <c r="V447" s="521">
        <f t="shared" si="561"/>
        <v>0</v>
      </c>
      <c r="W447" s="521">
        <f t="shared" si="562"/>
        <v>0</v>
      </c>
      <c r="X447" s="521">
        <f t="shared" si="563"/>
        <v>0</v>
      </c>
      <c r="Y447" s="521">
        <f t="shared" si="564"/>
        <v>0</v>
      </c>
      <c r="Z447" s="521">
        <f t="shared" si="565"/>
        <v>0</v>
      </c>
      <c r="AA447" s="521">
        <f t="shared" si="566"/>
        <v>0</v>
      </c>
      <c r="AB447" s="521">
        <f t="shared" si="567"/>
        <v>0</v>
      </c>
      <c r="AC447" s="521">
        <f t="shared" si="568"/>
        <v>0</v>
      </c>
      <c r="AD447" s="521">
        <f t="shared" si="569"/>
        <v>0</v>
      </c>
      <c r="AE447" s="521">
        <f t="shared" si="570"/>
        <v>0</v>
      </c>
      <c r="AF447" s="521">
        <f t="shared" si="571"/>
        <v>0</v>
      </c>
      <c r="AG447" s="131">
        <f t="shared" si="572"/>
        <v>0</v>
      </c>
    </row>
    <row r="448" spans="2:33" x14ac:dyDescent="0.2">
      <c r="B448" s="767" t="s">
        <v>676</v>
      </c>
      <c r="C448" s="527" t="s">
        <v>491</v>
      </c>
      <c r="D448" s="528" t="s">
        <v>485</v>
      </c>
      <c r="E448" s="531">
        <f t="shared" si="575"/>
        <v>0</v>
      </c>
      <c r="F448" s="531">
        <f t="shared" si="575"/>
        <v>0</v>
      </c>
      <c r="G448" s="531">
        <f t="shared" si="575"/>
        <v>0</v>
      </c>
      <c r="H448" s="531">
        <f t="shared" si="575"/>
        <v>0</v>
      </c>
      <c r="I448" s="531">
        <f t="shared" si="575"/>
        <v>0</v>
      </c>
      <c r="J448" s="531">
        <f t="shared" si="575"/>
        <v>0</v>
      </c>
      <c r="K448" s="531">
        <f t="shared" si="575"/>
        <v>0</v>
      </c>
      <c r="L448" s="531">
        <f t="shared" si="575"/>
        <v>0</v>
      </c>
      <c r="M448" s="531">
        <f t="shared" si="575"/>
        <v>0</v>
      </c>
      <c r="N448" s="531">
        <f t="shared" si="575"/>
        <v>0</v>
      </c>
      <c r="O448" s="531">
        <f t="shared" si="575"/>
        <v>0</v>
      </c>
      <c r="P448" s="531">
        <f t="shared" si="575"/>
        <v>0</v>
      </c>
      <c r="Q448" s="529">
        <f t="shared" si="575"/>
        <v>0</v>
      </c>
      <c r="R448" s="493"/>
      <c r="S448" s="767" t="s">
        <v>676</v>
      </c>
      <c r="T448" s="527" t="s">
        <v>491</v>
      </c>
      <c r="U448" s="531">
        <f t="shared" si="573"/>
        <v>0</v>
      </c>
      <c r="V448" s="531">
        <f t="shared" si="561"/>
        <v>0</v>
      </c>
      <c r="W448" s="531">
        <f t="shared" si="562"/>
        <v>0</v>
      </c>
      <c r="X448" s="531">
        <f t="shared" si="563"/>
        <v>0</v>
      </c>
      <c r="Y448" s="531">
        <f t="shared" si="564"/>
        <v>0</v>
      </c>
      <c r="Z448" s="531">
        <f t="shared" si="565"/>
        <v>0</v>
      </c>
      <c r="AA448" s="531">
        <f t="shared" si="566"/>
        <v>0</v>
      </c>
      <c r="AB448" s="531">
        <f t="shared" si="567"/>
        <v>0</v>
      </c>
      <c r="AC448" s="531">
        <f t="shared" si="568"/>
        <v>0</v>
      </c>
      <c r="AD448" s="531">
        <f t="shared" si="569"/>
        <v>0</v>
      </c>
      <c r="AE448" s="531">
        <f t="shared" si="570"/>
        <v>0</v>
      </c>
      <c r="AF448" s="531">
        <f t="shared" si="571"/>
        <v>0</v>
      </c>
      <c r="AG448" s="529">
        <f t="shared" si="572"/>
        <v>0</v>
      </c>
    </row>
    <row r="449" spans="2:33" x14ac:dyDescent="0.2">
      <c r="B449" s="768"/>
      <c r="C449" s="527" t="s">
        <v>677</v>
      </c>
      <c r="D449" s="528"/>
      <c r="E449" s="531">
        <f t="shared" si="575"/>
        <v>0</v>
      </c>
      <c r="F449" s="531">
        <f t="shared" si="575"/>
        <v>0</v>
      </c>
      <c r="G449" s="531">
        <f t="shared" si="575"/>
        <v>0</v>
      </c>
      <c r="H449" s="531">
        <f t="shared" si="575"/>
        <v>0</v>
      </c>
      <c r="I449" s="531">
        <f t="shared" si="575"/>
        <v>0</v>
      </c>
      <c r="J449" s="531">
        <f t="shared" si="575"/>
        <v>0</v>
      </c>
      <c r="K449" s="531">
        <f t="shared" si="575"/>
        <v>0</v>
      </c>
      <c r="L449" s="531">
        <f t="shared" si="575"/>
        <v>0</v>
      </c>
      <c r="M449" s="531">
        <f t="shared" si="575"/>
        <v>0</v>
      </c>
      <c r="N449" s="531">
        <f t="shared" si="575"/>
        <v>0</v>
      </c>
      <c r="O449" s="531">
        <f t="shared" si="575"/>
        <v>0</v>
      </c>
      <c r="P449" s="531">
        <f t="shared" si="575"/>
        <v>0</v>
      </c>
      <c r="Q449" s="529">
        <f t="shared" si="575"/>
        <v>0</v>
      </c>
      <c r="R449" s="493"/>
      <c r="S449" s="768"/>
      <c r="T449" s="527" t="s">
        <v>677</v>
      </c>
      <c r="U449" s="531">
        <f t="shared" si="573"/>
        <v>0</v>
      </c>
      <c r="V449" s="531">
        <f t="shared" ref="V449:V480" si="576">+AH86+AH207+AH328</f>
        <v>0</v>
      </c>
      <c r="W449" s="531">
        <f t="shared" ref="W449:W480" si="577">+AI86+AI207+AI328</f>
        <v>0</v>
      </c>
      <c r="X449" s="531">
        <f t="shared" ref="X449:X480" si="578">+AJ86+AJ207+AJ328</f>
        <v>0</v>
      </c>
      <c r="Y449" s="531">
        <f t="shared" ref="Y449:Y480" si="579">+AK86+AK207+AK328</f>
        <v>0</v>
      </c>
      <c r="Z449" s="531">
        <f t="shared" ref="Z449:Z480" si="580">+AL86+AL207+AL328</f>
        <v>0</v>
      </c>
      <c r="AA449" s="531">
        <f t="shared" ref="AA449:AA480" si="581">+AM86+AM207+AM328</f>
        <v>0</v>
      </c>
      <c r="AB449" s="531">
        <f t="shared" ref="AB449:AB480" si="582">+AN86+AN207+AN328</f>
        <v>0</v>
      </c>
      <c r="AC449" s="531">
        <f t="shared" ref="AC449:AC480" si="583">+AO86+AO207+AO328</f>
        <v>0</v>
      </c>
      <c r="AD449" s="531">
        <f t="shared" ref="AD449:AD480" si="584">+AP86+AP207+AP328</f>
        <v>0</v>
      </c>
      <c r="AE449" s="531">
        <f t="shared" ref="AE449:AE480" si="585">+AQ86+AQ207+AQ328</f>
        <v>0</v>
      </c>
      <c r="AF449" s="531">
        <f t="shared" ref="AF449:AF480" si="586">+AR86+AR207+AR328</f>
        <v>0</v>
      </c>
      <c r="AG449" s="529">
        <f t="shared" ref="AG449:AG480" si="587">+AS86+AS207+AS328</f>
        <v>0</v>
      </c>
    </row>
    <row r="450" spans="2:33" x14ac:dyDescent="0.2">
      <c r="B450" s="48" t="s">
        <v>273</v>
      </c>
      <c r="C450" s="491" t="s">
        <v>501</v>
      </c>
      <c r="D450" s="515" t="s">
        <v>131</v>
      </c>
      <c r="E450" s="133">
        <f t="shared" si="575"/>
        <v>0</v>
      </c>
      <c r="F450" s="133">
        <f t="shared" si="575"/>
        <v>0</v>
      </c>
      <c r="G450" s="133">
        <f t="shared" si="575"/>
        <v>0</v>
      </c>
      <c r="H450" s="133">
        <f t="shared" si="575"/>
        <v>0</v>
      </c>
      <c r="I450" s="133">
        <f t="shared" si="575"/>
        <v>0</v>
      </c>
      <c r="J450" s="133">
        <f t="shared" si="575"/>
        <v>0</v>
      </c>
      <c r="K450" s="133">
        <f t="shared" si="575"/>
        <v>0</v>
      </c>
      <c r="L450" s="133">
        <f t="shared" si="575"/>
        <v>0</v>
      </c>
      <c r="M450" s="133">
        <f t="shared" si="575"/>
        <v>0</v>
      </c>
      <c r="N450" s="133">
        <f t="shared" si="575"/>
        <v>0</v>
      </c>
      <c r="O450" s="133">
        <f t="shared" si="575"/>
        <v>0</v>
      </c>
      <c r="P450" s="133">
        <f t="shared" si="575"/>
        <v>0</v>
      </c>
      <c r="Q450" s="134">
        <f t="shared" si="575"/>
        <v>0</v>
      </c>
      <c r="R450" s="493"/>
      <c r="S450" s="48" t="s">
        <v>273</v>
      </c>
      <c r="T450" s="491" t="s">
        <v>501</v>
      </c>
      <c r="U450" s="133">
        <f t="shared" si="573"/>
        <v>0</v>
      </c>
      <c r="V450" s="133">
        <f t="shared" si="576"/>
        <v>0</v>
      </c>
      <c r="W450" s="133">
        <f t="shared" si="577"/>
        <v>0</v>
      </c>
      <c r="X450" s="133">
        <f t="shared" si="578"/>
        <v>0</v>
      </c>
      <c r="Y450" s="133">
        <f t="shared" si="579"/>
        <v>0</v>
      </c>
      <c r="Z450" s="133">
        <f t="shared" si="580"/>
        <v>0</v>
      </c>
      <c r="AA450" s="133">
        <f t="shared" si="581"/>
        <v>0</v>
      </c>
      <c r="AB450" s="133">
        <f t="shared" si="582"/>
        <v>0</v>
      </c>
      <c r="AC450" s="133">
        <f t="shared" si="583"/>
        <v>0</v>
      </c>
      <c r="AD450" s="133">
        <f t="shared" si="584"/>
        <v>0</v>
      </c>
      <c r="AE450" s="133">
        <f t="shared" si="585"/>
        <v>0</v>
      </c>
      <c r="AF450" s="133">
        <f t="shared" si="586"/>
        <v>0</v>
      </c>
      <c r="AG450" s="134">
        <f t="shared" si="587"/>
        <v>0</v>
      </c>
    </row>
    <row r="451" spans="2:33" x14ac:dyDescent="0.2">
      <c r="B451" s="762" t="s">
        <v>459</v>
      </c>
      <c r="C451" s="507" t="s">
        <v>678</v>
      </c>
      <c r="D451" s="508" t="s">
        <v>131</v>
      </c>
      <c r="E451" s="135">
        <f t="shared" si="575"/>
        <v>0</v>
      </c>
      <c r="F451" s="135">
        <f t="shared" si="575"/>
        <v>0</v>
      </c>
      <c r="G451" s="135">
        <f t="shared" si="575"/>
        <v>0</v>
      </c>
      <c r="H451" s="135">
        <f t="shared" si="575"/>
        <v>0</v>
      </c>
      <c r="I451" s="135">
        <f t="shared" si="575"/>
        <v>0</v>
      </c>
      <c r="J451" s="135">
        <f t="shared" si="575"/>
        <v>0</v>
      </c>
      <c r="K451" s="135">
        <f t="shared" si="575"/>
        <v>0</v>
      </c>
      <c r="L451" s="135">
        <f t="shared" si="575"/>
        <v>0</v>
      </c>
      <c r="M451" s="135">
        <f t="shared" si="575"/>
        <v>0</v>
      </c>
      <c r="N451" s="135">
        <f t="shared" si="575"/>
        <v>0</v>
      </c>
      <c r="O451" s="135">
        <f t="shared" si="575"/>
        <v>0</v>
      </c>
      <c r="P451" s="135">
        <f t="shared" si="575"/>
        <v>0</v>
      </c>
      <c r="Q451" s="130">
        <f t="shared" si="575"/>
        <v>0</v>
      </c>
      <c r="R451" s="493"/>
      <c r="S451" s="762" t="s">
        <v>459</v>
      </c>
      <c r="T451" s="507" t="s">
        <v>678</v>
      </c>
      <c r="U451" s="135">
        <f t="shared" ref="U451:U482" si="588">+AG88+AG209+AG330</f>
        <v>0</v>
      </c>
      <c r="V451" s="135">
        <f t="shared" si="576"/>
        <v>0</v>
      </c>
      <c r="W451" s="135">
        <f t="shared" si="577"/>
        <v>0</v>
      </c>
      <c r="X451" s="135">
        <f t="shared" si="578"/>
        <v>0</v>
      </c>
      <c r="Y451" s="135">
        <f t="shared" si="579"/>
        <v>0</v>
      </c>
      <c r="Z451" s="135">
        <f t="shared" si="580"/>
        <v>0</v>
      </c>
      <c r="AA451" s="135">
        <f t="shared" si="581"/>
        <v>0</v>
      </c>
      <c r="AB451" s="135">
        <f t="shared" si="582"/>
        <v>0</v>
      </c>
      <c r="AC451" s="135">
        <f t="shared" si="583"/>
        <v>0</v>
      </c>
      <c r="AD451" s="135">
        <f t="shared" si="584"/>
        <v>0</v>
      </c>
      <c r="AE451" s="135">
        <f t="shared" si="585"/>
        <v>0</v>
      </c>
      <c r="AF451" s="135">
        <f t="shared" si="586"/>
        <v>0</v>
      </c>
      <c r="AG451" s="130">
        <f t="shared" si="587"/>
        <v>0</v>
      </c>
    </row>
    <row r="452" spans="2:33" x14ac:dyDescent="0.2">
      <c r="B452" s="51"/>
      <c r="C452" s="511" t="s">
        <v>502</v>
      </c>
      <c r="D452" s="526"/>
      <c r="E452" s="513">
        <f t="shared" si="575"/>
        <v>0</v>
      </c>
      <c r="F452" s="513">
        <f t="shared" si="575"/>
        <v>0</v>
      </c>
      <c r="G452" s="513">
        <f t="shared" si="575"/>
        <v>0</v>
      </c>
      <c r="H452" s="513">
        <f t="shared" si="575"/>
        <v>0</v>
      </c>
      <c r="I452" s="513">
        <f t="shared" si="575"/>
        <v>0</v>
      </c>
      <c r="J452" s="513">
        <f t="shared" si="575"/>
        <v>0</v>
      </c>
      <c r="K452" s="513">
        <f t="shared" si="575"/>
        <v>0</v>
      </c>
      <c r="L452" s="513">
        <f t="shared" si="575"/>
        <v>0</v>
      </c>
      <c r="M452" s="513">
        <f t="shared" si="575"/>
        <v>0</v>
      </c>
      <c r="N452" s="513">
        <f t="shared" si="575"/>
        <v>0</v>
      </c>
      <c r="O452" s="513">
        <f t="shared" si="575"/>
        <v>0</v>
      </c>
      <c r="P452" s="513">
        <f t="shared" si="575"/>
        <v>0</v>
      </c>
      <c r="Q452" s="131">
        <f t="shared" si="575"/>
        <v>0</v>
      </c>
      <c r="R452" s="493"/>
      <c r="S452" s="51"/>
      <c r="T452" s="511" t="s">
        <v>502</v>
      </c>
      <c r="U452" s="513">
        <f t="shared" si="588"/>
        <v>0</v>
      </c>
      <c r="V452" s="513">
        <f t="shared" si="576"/>
        <v>0</v>
      </c>
      <c r="W452" s="513">
        <f t="shared" si="577"/>
        <v>0</v>
      </c>
      <c r="X452" s="513">
        <f t="shared" si="578"/>
        <v>0</v>
      </c>
      <c r="Y452" s="513">
        <f t="shared" si="579"/>
        <v>0</v>
      </c>
      <c r="Z452" s="513">
        <f t="shared" si="580"/>
        <v>0</v>
      </c>
      <c r="AA452" s="513">
        <f t="shared" si="581"/>
        <v>0</v>
      </c>
      <c r="AB452" s="513">
        <f t="shared" si="582"/>
        <v>0</v>
      </c>
      <c r="AC452" s="513">
        <f t="shared" si="583"/>
        <v>0</v>
      </c>
      <c r="AD452" s="513">
        <f t="shared" si="584"/>
        <v>0</v>
      </c>
      <c r="AE452" s="513">
        <f t="shared" si="585"/>
        <v>0</v>
      </c>
      <c r="AF452" s="513">
        <f t="shared" si="586"/>
        <v>0</v>
      </c>
      <c r="AG452" s="498">
        <f t="shared" si="587"/>
        <v>0</v>
      </c>
    </row>
    <row r="453" spans="2:33" x14ac:dyDescent="0.2">
      <c r="B453" s="51" t="s">
        <v>679</v>
      </c>
      <c r="C453" s="509" t="s">
        <v>488</v>
      </c>
      <c r="D453" s="510"/>
      <c r="E453" s="513">
        <f t="shared" si="575"/>
        <v>0</v>
      </c>
      <c r="F453" s="513">
        <f t="shared" si="575"/>
        <v>0</v>
      </c>
      <c r="G453" s="513">
        <f t="shared" si="575"/>
        <v>0</v>
      </c>
      <c r="H453" s="513">
        <f t="shared" si="575"/>
        <v>0</v>
      </c>
      <c r="I453" s="513">
        <f t="shared" si="575"/>
        <v>0</v>
      </c>
      <c r="J453" s="513">
        <f t="shared" si="575"/>
        <v>0</v>
      </c>
      <c r="K453" s="513">
        <f t="shared" si="575"/>
        <v>0</v>
      </c>
      <c r="L453" s="513">
        <f t="shared" si="575"/>
        <v>0</v>
      </c>
      <c r="M453" s="513">
        <f t="shared" si="575"/>
        <v>0</v>
      </c>
      <c r="N453" s="513">
        <f t="shared" si="575"/>
        <v>0</v>
      </c>
      <c r="O453" s="513">
        <f t="shared" si="575"/>
        <v>0</v>
      </c>
      <c r="P453" s="513">
        <f t="shared" si="575"/>
        <v>0</v>
      </c>
      <c r="Q453" s="131">
        <f t="shared" si="575"/>
        <v>0</v>
      </c>
      <c r="R453" s="493"/>
      <c r="S453" s="51" t="s">
        <v>679</v>
      </c>
      <c r="T453" s="509" t="s">
        <v>488</v>
      </c>
      <c r="U453" s="513">
        <f t="shared" si="588"/>
        <v>0</v>
      </c>
      <c r="V453" s="513">
        <f t="shared" si="576"/>
        <v>0</v>
      </c>
      <c r="W453" s="513">
        <f t="shared" si="577"/>
        <v>0</v>
      </c>
      <c r="X453" s="513">
        <f t="shared" si="578"/>
        <v>0</v>
      </c>
      <c r="Y453" s="513">
        <f t="shared" si="579"/>
        <v>0</v>
      </c>
      <c r="Z453" s="513">
        <f t="shared" si="580"/>
        <v>0</v>
      </c>
      <c r="AA453" s="513">
        <f t="shared" si="581"/>
        <v>0</v>
      </c>
      <c r="AB453" s="513">
        <f t="shared" si="582"/>
        <v>0</v>
      </c>
      <c r="AC453" s="513">
        <f t="shared" si="583"/>
        <v>0</v>
      </c>
      <c r="AD453" s="513">
        <f t="shared" si="584"/>
        <v>0</v>
      </c>
      <c r="AE453" s="513">
        <f t="shared" si="585"/>
        <v>0</v>
      </c>
      <c r="AF453" s="513">
        <f t="shared" si="586"/>
        <v>0</v>
      </c>
      <c r="AG453" s="498">
        <f t="shared" si="587"/>
        <v>0</v>
      </c>
    </row>
    <row r="454" spans="2:33" x14ac:dyDescent="0.2">
      <c r="B454" s="51" t="s">
        <v>680</v>
      </c>
      <c r="C454" s="495" t="s">
        <v>648</v>
      </c>
      <c r="D454" s="510" t="s">
        <v>479</v>
      </c>
      <c r="E454" s="513">
        <f t="shared" si="575"/>
        <v>0</v>
      </c>
      <c r="F454" s="513">
        <f t="shared" si="575"/>
        <v>0</v>
      </c>
      <c r="G454" s="513">
        <f t="shared" si="575"/>
        <v>0</v>
      </c>
      <c r="H454" s="513">
        <f t="shared" si="575"/>
        <v>0</v>
      </c>
      <c r="I454" s="513">
        <f t="shared" si="575"/>
        <v>0</v>
      </c>
      <c r="J454" s="513">
        <f t="shared" si="575"/>
        <v>0</v>
      </c>
      <c r="K454" s="513">
        <f t="shared" si="575"/>
        <v>0</v>
      </c>
      <c r="L454" s="513">
        <f t="shared" si="575"/>
        <v>0</v>
      </c>
      <c r="M454" s="513">
        <f t="shared" si="575"/>
        <v>0</v>
      </c>
      <c r="N454" s="513">
        <f t="shared" si="575"/>
        <v>0</v>
      </c>
      <c r="O454" s="513">
        <f t="shared" si="575"/>
        <v>0</v>
      </c>
      <c r="P454" s="513">
        <f t="shared" si="575"/>
        <v>0</v>
      </c>
      <c r="Q454" s="131">
        <f t="shared" si="575"/>
        <v>0</v>
      </c>
      <c r="R454" s="493"/>
      <c r="S454" s="51" t="s">
        <v>680</v>
      </c>
      <c r="T454" s="495" t="s">
        <v>648</v>
      </c>
      <c r="U454" s="513">
        <f t="shared" si="588"/>
        <v>0</v>
      </c>
      <c r="V454" s="513">
        <f t="shared" si="576"/>
        <v>0</v>
      </c>
      <c r="W454" s="513">
        <f t="shared" si="577"/>
        <v>0</v>
      </c>
      <c r="X454" s="513">
        <f t="shared" si="578"/>
        <v>0</v>
      </c>
      <c r="Y454" s="513">
        <f t="shared" si="579"/>
        <v>0</v>
      </c>
      <c r="Z454" s="513">
        <f t="shared" si="580"/>
        <v>0</v>
      </c>
      <c r="AA454" s="513">
        <f t="shared" si="581"/>
        <v>0</v>
      </c>
      <c r="AB454" s="513">
        <f t="shared" si="582"/>
        <v>0</v>
      </c>
      <c r="AC454" s="513">
        <f t="shared" si="583"/>
        <v>0</v>
      </c>
      <c r="AD454" s="513">
        <f t="shared" si="584"/>
        <v>0</v>
      </c>
      <c r="AE454" s="513">
        <f t="shared" si="585"/>
        <v>0</v>
      </c>
      <c r="AF454" s="513">
        <f t="shared" si="586"/>
        <v>0</v>
      </c>
      <c r="AG454" s="131">
        <f t="shared" si="587"/>
        <v>0</v>
      </c>
    </row>
    <row r="455" spans="2:33" x14ac:dyDescent="0.2">
      <c r="B455" s="51" t="s">
        <v>681</v>
      </c>
      <c r="C455" s="509" t="s">
        <v>481</v>
      </c>
      <c r="D455" s="510" t="s">
        <v>131</v>
      </c>
      <c r="E455" s="513">
        <f t="shared" ref="E455:Q470" si="589">+E92+E213+E334</f>
        <v>0</v>
      </c>
      <c r="F455" s="513">
        <f t="shared" si="589"/>
        <v>0</v>
      </c>
      <c r="G455" s="513">
        <f t="shared" si="589"/>
        <v>0</v>
      </c>
      <c r="H455" s="513">
        <f t="shared" si="589"/>
        <v>0</v>
      </c>
      <c r="I455" s="513">
        <f t="shared" si="589"/>
        <v>0</v>
      </c>
      <c r="J455" s="513">
        <f t="shared" si="589"/>
        <v>0</v>
      </c>
      <c r="K455" s="513">
        <f t="shared" si="589"/>
        <v>0</v>
      </c>
      <c r="L455" s="513">
        <f t="shared" si="589"/>
        <v>0</v>
      </c>
      <c r="M455" s="513">
        <f t="shared" si="589"/>
        <v>0</v>
      </c>
      <c r="N455" s="513">
        <f t="shared" si="589"/>
        <v>0</v>
      </c>
      <c r="O455" s="513">
        <f t="shared" si="589"/>
        <v>0</v>
      </c>
      <c r="P455" s="513">
        <f t="shared" si="589"/>
        <v>0</v>
      </c>
      <c r="Q455" s="131">
        <f t="shared" si="589"/>
        <v>0</v>
      </c>
      <c r="R455" s="493"/>
      <c r="S455" s="51" t="s">
        <v>681</v>
      </c>
      <c r="T455" s="509" t="s">
        <v>481</v>
      </c>
      <c r="U455" s="513">
        <f t="shared" si="588"/>
        <v>0</v>
      </c>
      <c r="V455" s="513">
        <f t="shared" si="576"/>
        <v>0</v>
      </c>
      <c r="W455" s="513">
        <f t="shared" si="577"/>
        <v>0</v>
      </c>
      <c r="X455" s="513">
        <f t="shared" si="578"/>
        <v>0</v>
      </c>
      <c r="Y455" s="513">
        <f t="shared" si="579"/>
        <v>0</v>
      </c>
      <c r="Z455" s="513">
        <f t="shared" si="580"/>
        <v>0</v>
      </c>
      <c r="AA455" s="513">
        <f t="shared" si="581"/>
        <v>0</v>
      </c>
      <c r="AB455" s="513">
        <f t="shared" si="582"/>
        <v>0</v>
      </c>
      <c r="AC455" s="513">
        <f t="shared" si="583"/>
        <v>0</v>
      </c>
      <c r="AD455" s="513">
        <f t="shared" si="584"/>
        <v>0</v>
      </c>
      <c r="AE455" s="513">
        <f t="shared" si="585"/>
        <v>0</v>
      </c>
      <c r="AF455" s="513">
        <f t="shared" si="586"/>
        <v>0</v>
      </c>
      <c r="AG455" s="131">
        <f t="shared" si="587"/>
        <v>0</v>
      </c>
    </row>
    <row r="456" spans="2:33" x14ac:dyDescent="0.2">
      <c r="B456" s="51" t="s">
        <v>682</v>
      </c>
      <c r="C456" s="512" t="s">
        <v>683</v>
      </c>
      <c r="D456" s="510" t="s">
        <v>131</v>
      </c>
      <c r="E456" s="513">
        <f t="shared" si="589"/>
        <v>0</v>
      </c>
      <c r="F456" s="513">
        <f t="shared" si="589"/>
        <v>0</v>
      </c>
      <c r="G456" s="513">
        <f t="shared" si="589"/>
        <v>0</v>
      </c>
      <c r="H456" s="513">
        <f t="shared" si="589"/>
        <v>0</v>
      </c>
      <c r="I456" s="513">
        <f t="shared" si="589"/>
        <v>0</v>
      </c>
      <c r="J456" s="513">
        <f t="shared" si="589"/>
        <v>0</v>
      </c>
      <c r="K456" s="513">
        <f t="shared" si="589"/>
        <v>0</v>
      </c>
      <c r="L456" s="513">
        <f t="shared" si="589"/>
        <v>0</v>
      </c>
      <c r="M456" s="513">
        <f t="shared" si="589"/>
        <v>0</v>
      </c>
      <c r="N456" s="513">
        <f t="shared" si="589"/>
        <v>0</v>
      </c>
      <c r="O456" s="513">
        <f t="shared" si="589"/>
        <v>0</v>
      </c>
      <c r="P456" s="513">
        <f t="shared" si="589"/>
        <v>0</v>
      </c>
      <c r="Q456" s="131">
        <f t="shared" si="589"/>
        <v>0</v>
      </c>
      <c r="R456" s="493"/>
      <c r="S456" s="51" t="s">
        <v>682</v>
      </c>
      <c r="T456" s="512" t="s">
        <v>683</v>
      </c>
      <c r="U456" s="513">
        <f t="shared" si="588"/>
        <v>0</v>
      </c>
      <c r="V456" s="513">
        <f t="shared" si="576"/>
        <v>0</v>
      </c>
      <c r="W456" s="513">
        <f t="shared" si="577"/>
        <v>0</v>
      </c>
      <c r="X456" s="513">
        <f t="shared" si="578"/>
        <v>0</v>
      </c>
      <c r="Y456" s="513">
        <f t="shared" si="579"/>
        <v>0</v>
      </c>
      <c r="Z456" s="513">
        <f t="shared" si="580"/>
        <v>0</v>
      </c>
      <c r="AA456" s="513">
        <f t="shared" si="581"/>
        <v>0</v>
      </c>
      <c r="AB456" s="513">
        <f t="shared" si="582"/>
        <v>0</v>
      </c>
      <c r="AC456" s="513">
        <f t="shared" si="583"/>
        <v>0</v>
      </c>
      <c r="AD456" s="513">
        <f t="shared" si="584"/>
        <v>0</v>
      </c>
      <c r="AE456" s="513">
        <f t="shared" si="585"/>
        <v>0</v>
      </c>
      <c r="AF456" s="513">
        <f t="shared" si="586"/>
        <v>0</v>
      </c>
      <c r="AG456" s="131">
        <f t="shared" si="587"/>
        <v>0</v>
      </c>
    </row>
    <row r="457" spans="2:33" x14ac:dyDescent="0.2">
      <c r="B457" s="25" t="s">
        <v>684</v>
      </c>
      <c r="C457" s="512" t="s">
        <v>685</v>
      </c>
      <c r="D457" s="510" t="s">
        <v>131</v>
      </c>
      <c r="E457" s="513">
        <f t="shared" si="589"/>
        <v>0</v>
      </c>
      <c r="F457" s="513">
        <f t="shared" si="589"/>
        <v>0</v>
      </c>
      <c r="G457" s="513">
        <f t="shared" si="589"/>
        <v>0</v>
      </c>
      <c r="H457" s="513">
        <f t="shared" si="589"/>
        <v>0</v>
      </c>
      <c r="I457" s="513">
        <f t="shared" si="589"/>
        <v>0</v>
      </c>
      <c r="J457" s="513">
        <f t="shared" si="589"/>
        <v>0</v>
      </c>
      <c r="K457" s="513">
        <f t="shared" si="589"/>
        <v>0</v>
      </c>
      <c r="L457" s="513">
        <f t="shared" si="589"/>
        <v>0</v>
      </c>
      <c r="M457" s="513">
        <f t="shared" si="589"/>
        <v>0</v>
      </c>
      <c r="N457" s="513">
        <f t="shared" si="589"/>
        <v>0</v>
      </c>
      <c r="O457" s="513">
        <f t="shared" si="589"/>
        <v>0</v>
      </c>
      <c r="P457" s="513">
        <f t="shared" si="589"/>
        <v>0</v>
      </c>
      <c r="Q457" s="131">
        <f t="shared" si="589"/>
        <v>0</v>
      </c>
      <c r="R457" s="493"/>
      <c r="S457" s="25" t="s">
        <v>684</v>
      </c>
      <c r="T457" s="512" t="s">
        <v>685</v>
      </c>
      <c r="U457" s="513">
        <f t="shared" si="588"/>
        <v>0</v>
      </c>
      <c r="V457" s="513">
        <f t="shared" si="576"/>
        <v>0</v>
      </c>
      <c r="W457" s="513">
        <f t="shared" si="577"/>
        <v>0</v>
      </c>
      <c r="X457" s="513">
        <f t="shared" si="578"/>
        <v>0</v>
      </c>
      <c r="Y457" s="513">
        <f t="shared" si="579"/>
        <v>0</v>
      </c>
      <c r="Z457" s="513">
        <f t="shared" si="580"/>
        <v>0</v>
      </c>
      <c r="AA457" s="513">
        <f t="shared" si="581"/>
        <v>0</v>
      </c>
      <c r="AB457" s="513">
        <f t="shared" si="582"/>
        <v>0</v>
      </c>
      <c r="AC457" s="513">
        <f t="shared" si="583"/>
        <v>0</v>
      </c>
      <c r="AD457" s="513">
        <f t="shared" si="584"/>
        <v>0</v>
      </c>
      <c r="AE457" s="513">
        <f t="shared" si="585"/>
        <v>0</v>
      </c>
      <c r="AF457" s="513">
        <f t="shared" si="586"/>
        <v>0</v>
      </c>
      <c r="AG457" s="131">
        <f t="shared" si="587"/>
        <v>0</v>
      </c>
    </row>
    <row r="458" spans="2:33" x14ac:dyDescent="0.2">
      <c r="B458" s="25"/>
      <c r="C458" s="511" t="s">
        <v>503</v>
      </c>
      <c r="D458" s="526"/>
      <c r="E458" s="513">
        <f t="shared" si="589"/>
        <v>0</v>
      </c>
      <c r="F458" s="513">
        <f t="shared" si="589"/>
        <v>0</v>
      </c>
      <c r="G458" s="513">
        <f t="shared" si="589"/>
        <v>0</v>
      </c>
      <c r="H458" s="513">
        <f t="shared" si="589"/>
        <v>0</v>
      </c>
      <c r="I458" s="513">
        <f t="shared" si="589"/>
        <v>0</v>
      </c>
      <c r="J458" s="513">
        <f t="shared" si="589"/>
        <v>0</v>
      </c>
      <c r="K458" s="513">
        <f t="shared" si="589"/>
        <v>0</v>
      </c>
      <c r="L458" s="513">
        <f t="shared" si="589"/>
        <v>0</v>
      </c>
      <c r="M458" s="513">
        <f t="shared" si="589"/>
        <v>0</v>
      </c>
      <c r="N458" s="513">
        <f t="shared" si="589"/>
        <v>0</v>
      </c>
      <c r="O458" s="513">
        <f t="shared" si="589"/>
        <v>0</v>
      </c>
      <c r="P458" s="513">
        <f t="shared" si="589"/>
        <v>0</v>
      </c>
      <c r="Q458" s="131">
        <f t="shared" si="589"/>
        <v>0</v>
      </c>
      <c r="R458" s="493"/>
      <c r="S458" s="25"/>
      <c r="T458" s="511" t="s">
        <v>503</v>
      </c>
      <c r="U458" s="513">
        <f t="shared" si="588"/>
        <v>0</v>
      </c>
      <c r="V458" s="513">
        <f t="shared" si="576"/>
        <v>0</v>
      </c>
      <c r="W458" s="513">
        <f t="shared" si="577"/>
        <v>0</v>
      </c>
      <c r="X458" s="513">
        <f t="shared" si="578"/>
        <v>0</v>
      </c>
      <c r="Y458" s="513">
        <f t="shared" si="579"/>
        <v>0</v>
      </c>
      <c r="Z458" s="513">
        <f t="shared" si="580"/>
        <v>0</v>
      </c>
      <c r="AA458" s="513">
        <f t="shared" si="581"/>
        <v>0</v>
      </c>
      <c r="AB458" s="513">
        <f t="shared" si="582"/>
        <v>0</v>
      </c>
      <c r="AC458" s="513">
        <f t="shared" si="583"/>
        <v>0</v>
      </c>
      <c r="AD458" s="513">
        <f t="shared" si="584"/>
        <v>0</v>
      </c>
      <c r="AE458" s="513">
        <f t="shared" si="585"/>
        <v>0</v>
      </c>
      <c r="AF458" s="513">
        <f t="shared" si="586"/>
        <v>0</v>
      </c>
      <c r="AG458" s="498">
        <f t="shared" si="587"/>
        <v>0</v>
      </c>
    </row>
    <row r="459" spans="2:33" x14ac:dyDescent="0.2">
      <c r="B459" s="25" t="s">
        <v>686</v>
      </c>
      <c r="C459" s="509" t="s">
        <v>488</v>
      </c>
      <c r="D459" s="510"/>
      <c r="E459" s="513">
        <f t="shared" si="589"/>
        <v>0</v>
      </c>
      <c r="F459" s="513">
        <f t="shared" si="589"/>
        <v>0</v>
      </c>
      <c r="G459" s="513">
        <f t="shared" si="589"/>
        <v>0</v>
      </c>
      <c r="H459" s="513">
        <f t="shared" si="589"/>
        <v>0</v>
      </c>
      <c r="I459" s="513">
        <f t="shared" si="589"/>
        <v>0</v>
      </c>
      <c r="J459" s="513">
        <f t="shared" si="589"/>
        <v>0</v>
      </c>
      <c r="K459" s="513">
        <f t="shared" si="589"/>
        <v>0</v>
      </c>
      <c r="L459" s="513">
        <f t="shared" si="589"/>
        <v>0</v>
      </c>
      <c r="M459" s="513">
        <f t="shared" si="589"/>
        <v>0</v>
      </c>
      <c r="N459" s="513">
        <f t="shared" si="589"/>
        <v>0</v>
      </c>
      <c r="O459" s="513">
        <f t="shared" si="589"/>
        <v>0</v>
      </c>
      <c r="P459" s="513">
        <f t="shared" si="589"/>
        <v>0</v>
      </c>
      <c r="Q459" s="131">
        <f t="shared" si="589"/>
        <v>0</v>
      </c>
      <c r="R459" s="493"/>
      <c r="S459" s="25" t="s">
        <v>686</v>
      </c>
      <c r="T459" s="509" t="s">
        <v>488</v>
      </c>
      <c r="U459" s="513">
        <f t="shared" si="588"/>
        <v>0</v>
      </c>
      <c r="V459" s="513">
        <f t="shared" si="576"/>
        <v>0</v>
      </c>
      <c r="W459" s="513">
        <f t="shared" si="577"/>
        <v>0</v>
      </c>
      <c r="X459" s="513">
        <f t="shared" si="578"/>
        <v>0</v>
      </c>
      <c r="Y459" s="513">
        <f t="shared" si="579"/>
        <v>0</v>
      </c>
      <c r="Z459" s="513">
        <f t="shared" si="580"/>
        <v>0</v>
      </c>
      <c r="AA459" s="513">
        <f t="shared" si="581"/>
        <v>0</v>
      </c>
      <c r="AB459" s="513">
        <f t="shared" si="582"/>
        <v>0</v>
      </c>
      <c r="AC459" s="513">
        <f t="shared" si="583"/>
        <v>0</v>
      </c>
      <c r="AD459" s="513">
        <f t="shared" si="584"/>
        <v>0</v>
      </c>
      <c r="AE459" s="513">
        <f t="shared" si="585"/>
        <v>0</v>
      </c>
      <c r="AF459" s="513">
        <f t="shared" si="586"/>
        <v>0</v>
      </c>
      <c r="AG459" s="498">
        <f t="shared" si="587"/>
        <v>0</v>
      </c>
    </row>
    <row r="460" spans="2:33" x14ac:dyDescent="0.2">
      <c r="B460" s="25" t="s">
        <v>687</v>
      </c>
      <c r="C460" s="495" t="s">
        <v>648</v>
      </c>
      <c r="D460" s="510" t="s">
        <v>479</v>
      </c>
      <c r="E460" s="513">
        <f t="shared" si="589"/>
        <v>0</v>
      </c>
      <c r="F460" s="513">
        <f t="shared" si="589"/>
        <v>0</v>
      </c>
      <c r="G460" s="513">
        <f t="shared" si="589"/>
        <v>0</v>
      </c>
      <c r="H460" s="513">
        <f t="shared" si="589"/>
        <v>0</v>
      </c>
      <c r="I460" s="513">
        <f t="shared" si="589"/>
        <v>0</v>
      </c>
      <c r="J460" s="513">
        <f t="shared" si="589"/>
        <v>0</v>
      </c>
      <c r="K460" s="513">
        <f t="shared" si="589"/>
        <v>0</v>
      </c>
      <c r="L460" s="513">
        <f t="shared" si="589"/>
        <v>0</v>
      </c>
      <c r="M460" s="513">
        <f t="shared" si="589"/>
        <v>0</v>
      </c>
      <c r="N460" s="513">
        <f t="shared" si="589"/>
        <v>0</v>
      </c>
      <c r="O460" s="513">
        <f t="shared" si="589"/>
        <v>0</v>
      </c>
      <c r="P460" s="513">
        <f t="shared" si="589"/>
        <v>0</v>
      </c>
      <c r="Q460" s="131">
        <f t="shared" si="589"/>
        <v>0</v>
      </c>
      <c r="R460" s="493"/>
      <c r="S460" s="25" t="s">
        <v>687</v>
      </c>
      <c r="T460" s="495" t="s">
        <v>648</v>
      </c>
      <c r="U460" s="513">
        <f t="shared" si="588"/>
        <v>0</v>
      </c>
      <c r="V460" s="513">
        <f t="shared" si="576"/>
        <v>0</v>
      </c>
      <c r="W460" s="513">
        <f t="shared" si="577"/>
        <v>0</v>
      </c>
      <c r="X460" s="513">
        <f t="shared" si="578"/>
        <v>0</v>
      </c>
      <c r="Y460" s="513">
        <f t="shared" si="579"/>
        <v>0</v>
      </c>
      <c r="Z460" s="513">
        <f t="shared" si="580"/>
        <v>0</v>
      </c>
      <c r="AA460" s="513">
        <f t="shared" si="581"/>
        <v>0</v>
      </c>
      <c r="AB460" s="513">
        <f t="shared" si="582"/>
        <v>0</v>
      </c>
      <c r="AC460" s="513">
        <f t="shared" si="583"/>
        <v>0</v>
      </c>
      <c r="AD460" s="513">
        <f t="shared" si="584"/>
        <v>0</v>
      </c>
      <c r="AE460" s="513">
        <f t="shared" si="585"/>
        <v>0</v>
      </c>
      <c r="AF460" s="513">
        <f t="shared" si="586"/>
        <v>0</v>
      </c>
      <c r="AG460" s="131">
        <f t="shared" si="587"/>
        <v>0</v>
      </c>
    </row>
    <row r="461" spans="2:33" x14ac:dyDescent="0.2">
      <c r="B461" s="25" t="s">
        <v>688</v>
      </c>
      <c r="C461" s="509" t="s">
        <v>481</v>
      </c>
      <c r="D461" s="510" t="s">
        <v>131</v>
      </c>
      <c r="E461" s="513">
        <f t="shared" si="589"/>
        <v>0</v>
      </c>
      <c r="F461" s="513">
        <f t="shared" si="589"/>
        <v>0</v>
      </c>
      <c r="G461" s="513">
        <f t="shared" si="589"/>
        <v>0</v>
      </c>
      <c r="H461" s="513">
        <f t="shared" si="589"/>
        <v>0</v>
      </c>
      <c r="I461" s="513">
        <f t="shared" si="589"/>
        <v>0</v>
      </c>
      <c r="J461" s="513">
        <f t="shared" si="589"/>
        <v>0</v>
      </c>
      <c r="K461" s="513">
        <f t="shared" si="589"/>
        <v>0</v>
      </c>
      <c r="L461" s="513">
        <f t="shared" si="589"/>
        <v>0</v>
      </c>
      <c r="M461" s="513">
        <f t="shared" si="589"/>
        <v>0</v>
      </c>
      <c r="N461" s="513">
        <f t="shared" si="589"/>
        <v>0</v>
      </c>
      <c r="O461" s="513">
        <f t="shared" si="589"/>
        <v>0</v>
      </c>
      <c r="P461" s="513">
        <f t="shared" si="589"/>
        <v>0</v>
      </c>
      <c r="Q461" s="131">
        <f t="shared" si="589"/>
        <v>0</v>
      </c>
      <c r="R461" s="493"/>
      <c r="S461" s="25" t="s">
        <v>688</v>
      </c>
      <c r="T461" s="509" t="s">
        <v>481</v>
      </c>
      <c r="U461" s="513">
        <f t="shared" si="588"/>
        <v>0</v>
      </c>
      <c r="V461" s="513">
        <f t="shared" si="576"/>
        <v>0</v>
      </c>
      <c r="W461" s="513">
        <f t="shared" si="577"/>
        <v>0</v>
      </c>
      <c r="X461" s="513">
        <f t="shared" si="578"/>
        <v>0</v>
      </c>
      <c r="Y461" s="513">
        <f t="shared" si="579"/>
        <v>0</v>
      </c>
      <c r="Z461" s="513">
        <f t="shared" si="580"/>
        <v>0</v>
      </c>
      <c r="AA461" s="513">
        <f t="shared" si="581"/>
        <v>0</v>
      </c>
      <c r="AB461" s="513">
        <f t="shared" si="582"/>
        <v>0</v>
      </c>
      <c r="AC461" s="513">
        <f t="shared" si="583"/>
        <v>0</v>
      </c>
      <c r="AD461" s="513">
        <f t="shared" si="584"/>
        <v>0</v>
      </c>
      <c r="AE461" s="513">
        <f t="shared" si="585"/>
        <v>0</v>
      </c>
      <c r="AF461" s="513">
        <f t="shared" si="586"/>
        <v>0</v>
      </c>
      <c r="AG461" s="131">
        <f t="shared" si="587"/>
        <v>0</v>
      </c>
    </row>
    <row r="462" spans="2:33" x14ac:dyDescent="0.2">
      <c r="B462" s="25" t="s">
        <v>689</v>
      </c>
      <c r="C462" s="512" t="s">
        <v>690</v>
      </c>
      <c r="D462" s="510" t="s">
        <v>131</v>
      </c>
      <c r="E462" s="513">
        <f t="shared" si="589"/>
        <v>0</v>
      </c>
      <c r="F462" s="513">
        <f t="shared" si="589"/>
        <v>0</v>
      </c>
      <c r="G462" s="513">
        <f t="shared" si="589"/>
        <v>0</v>
      </c>
      <c r="H462" s="513">
        <f t="shared" si="589"/>
        <v>0</v>
      </c>
      <c r="I462" s="513">
        <f t="shared" si="589"/>
        <v>0</v>
      </c>
      <c r="J462" s="513">
        <f t="shared" si="589"/>
        <v>0</v>
      </c>
      <c r="K462" s="513">
        <f t="shared" si="589"/>
        <v>0</v>
      </c>
      <c r="L462" s="513">
        <f t="shared" si="589"/>
        <v>0</v>
      </c>
      <c r="M462" s="513">
        <f t="shared" si="589"/>
        <v>0</v>
      </c>
      <c r="N462" s="513">
        <f t="shared" si="589"/>
        <v>0</v>
      </c>
      <c r="O462" s="513">
        <f t="shared" si="589"/>
        <v>0</v>
      </c>
      <c r="P462" s="513">
        <f t="shared" si="589"/>
        <v>0</v>
      </c>
      <c r="Q462" s="131">
        <f t="shared" si="589"/>
        <v>0</v>
      </c>
      <c r="R462" s="493"/>
      <c r="S462" s="25" t="s">
        <v>689</v>
      </c>
      <c r="T462" s="512" t="s">
        <v>690</v>
      </c>
      <c r="U462" s="513">
        <f t="shared" si="588"/>
        <v>0</v>
      </c>
      <c r="V462" s="513">
        <f t="shared" si="576"/>
        <v>0</v>
      </c>
      <c r="W462" s="513">
        <f t="shared" si="577"/>
        <v>0</v>
      </c>
      <c r="X462" s="513">
        <f t="shared" si="578"/>
        <v>0</v>
      </c>
      <c r="Y462" s="513">
        <f t="shared" si="579"/>
        <v>0</v>
      </c>
      <c r="Z462" s="513">
        <f t="shared" si="580"/>
        <v>0</v>
      </c>
      <c r="AA462" s="513">
        <f t="shared" si="581"/>
        <v>0</v>
      </c>
      <c r="AB462" s="513">
        <f t="shared" si="582"/>
        <v>0</v>
      </c>
      <c r="AC462" s="513">
        <f t="shared" si="583"/>
        <v>0</v>
      </c>
      <c r="AD462" s="513">
        <f t="shared" si="584"/>
        <v>0</v>
      </c>
      <c r="AE462" s="513">
        <f t="shared" si="585"/>
        <v>0</v>
      </c>
      <c r="AF462" s="513">
        <f t="shared" si="586"/>
        <v>0</v>
      </c>
      <c r="AG462" s="131">
        <f t="shared" si="587"/>
        <v>0</v>
      </c>
    </row>
    <row r="463" spans="2:33" x14ac:dyDescent="0.2">
      <c r="B463" s="25" t="s">
        <v>691</v>
      </c>
      <c r="C463" s="512" t="s">
        <v>692</v>
      </c>
      <c r="D463" s="510" t="s">
        <v>131</v>
      </c>
      <c r="E463" s="513">
        <f t="shared" si="589"/>
        <v>0</v>
      </c>
      <c r="F463" s="513">
        <f t="shared" si="589"/>
        <v>0</v>
      </c>
      <c r="G463" s="513">
        <f t="shared" si="589"/>
        <v>0</v>
      </c>
      <c r="H463" s="513">
        <f t="shared" si="589"/>
        <v>0</v>
      </c>
      <c r="I463" s="513">
        <f t="shared" si="589"/>
        <v>0</v>
      </c>
      <c r="J463" s="513">
        <f t="shared" si="589"/>
        <v>0</v>
      </c>
      <c r="K463" s="513">
        <f t="shared" si="589"/>
        <v>0</v>
      </c>
      <c r="L463" s="513">
        <f t="shared" si="589"/>
        <v>0</v>
      </c>
      <c r="M463" s="513">
        <f t="shared" si="589"/>
        <v>0</v>
      </c>
      <c r="N463" s="513">
        <f t="shared" si="589"/>
        <v>0</v>
      </c>
      <c r="O463" s="513">
        <f t="shared" si="589"/>
        <v>0</v>
      </c>
      <c r="P463" s="513">
        <f t="shared" si="589"/>
        <v>0</v>
      </c>
      <c r="Q463" s="131">
        <f t="shared" si="589"/>
        <v>0</v>
      </c>
      <c r="R463" s="493"/>
      <c r="S463" s="25" t="s">
        <v>691</v>
      </c>
      <c r="T463" s="512" t="s">
        <v>692</v>
      </c>
      <c r="U463" s="513">
        <f t="shared" si="588"/>
        <v>0</v>
      </c>
      <c r="V463" s="513">
        <f t="shared" si="576"/>
        <v>0</v>
      </c>
      <c r="W463" s="513">
        <f t="shared" si="577"/>
        <v>0</v>
      </c>
      <c r="X463" s="513">
        <f t="shared" si="578"/>
        <v>0</v>
      </c>
      <c r="Y463" s="513">
        <f t="shared" si="579"/>
        <v>0</v>
      </c>
      <c r="Z463" s="513">
        <f t="shared" si="580"/>
        <v>0</v>
      </c>
      <c r="AA463" s="513">
        <f t="shared" si="581"/>
        <v>0</v>
      </c>
      <c r="AB463" s="513">
        <f t="shared" si="582"/>
        <v>0</v>
      </c>
      <c r="AC463" s="513">
        <f t="shared" si="583"/>
        <v>0</v>
      </c>
      <c r="AD463" s="513">
        <f t="shared" si="584"/>
        <v>0</v>
      </c>
      <c r="AE463" s="513">
        <f t="shared" si="585"/>
        <v>0</v>
      </c>
      <c r="AF463" s="513">
        <f t="shared" si="586"/>
        <v>0</v>
      </c>
      <c r="AG463" s="131">
        <f t="shared" si="587"/>
        <v>0</v>
      </c>
    </row>
    <row r="464" spans="2:33" x14ac:dyDescent="0.2">
      <c r="B464" s="25" t="s">
        <v>693</v>
      </c>
      <c r="C464" s="512" t="s">
        <v>694</v>
      </c>
      <c r="D464" s="510" t="s">
        <v>131</v>
      </c>
      <c r="E464" s="513">
        <f t="shared" si="589"/>
        <v>0</v>
      </c>
      <c r="F464" s="513">
        <f t="shared" si="589"/>
        <v>0</v>
      </c>
      <c r="G464" s="513">
        <f t="shared" si="589"/>
        <v>0</v>
      </c>
      <c r="H464" s="513">
        <f t="shared" si="589"/>
        <v>0</v>
      </c>
      <c r="I464" s="513">
        <f t="shared" si="589"/>
        <v>0</v>
      </c>
      <c r="J464" s="513">
        <f t="shared" si="589"/>
        <v>0</v>
      </c>
      <c r="K464" s="513">
        <f t="shared" si="589"/>
        <v>0</v>
      </c>
      <c r="L464" s="513">
        <f t="shared" si="589"/>
        <v>0</v>
      </c>
      <c r="M464" s="513">
        <f t="shared" si="589"/>
        <v>0</v>
      </c>
      <c r="N464" s="513">
        <f t="shared" si="589"/>
        <v>0</v>
      </c>
      <c r="O464" s="513">
        <f t="shared" si="589"/>
        <v>0</v>
      </c>
      <c r="P464" s="513">
        <f t="shared" si="589"/>
        <v>0</v>
      </c>
      <c r="Q464" s="131">
        <f t="shared" si="589"/>
        <v>0</v>
      </c>
      <c r="R464" s="493"/>
      <c r="S464" s="25" t="s">
        <v>693</v>
      </c>
      <c r="T464" s="512" t="s">
        <v>694</v>
      </c>
      <c r="U464" s="513">
        <f t="shared" si="588"/>
        <v>0</v>
      </c>
      <c r="V464" s="513">
        <f t="shared" si="576"/>
        <v>0</v>
      </c>
      <c r="W464" s="513">
        <f t="shared" si="577"/>
        <v>0</v>
      </c>
      <c r="X464" s="513">
        <f t="shared" si="578"/>
        <v>0</v>
      </c>
      <c r="Y464" s="513">
        <f t="shared" si="579"/>
        <v>0</v>
      </c>
      <c r="Z464" s="513">
        <f t="shared" si="580"/>
        <v>0</v>
      </c>
      <c r="AA464" s="513">
        <f t="shared" si="581"/>
        <v>0</v>
      </c>
      <c r="AB464" s="513">
        <f t="shared" si="582"/>
        <v>0</v>
      </c>
      <c r="AC464" s="513">
        <f t="shared" si="583"/>
        <v>0</v>
      </c>
      <c r="AD464" s="513">
        <f t="shared" si="584"/>
        <v>0</v>
      </c>
      <c r="AE464" s="513">
        <f t="shared" si="585"/>
        <v>0</v>
      </c>
      <c r="AF464" s="513">
        <f t="shared" si="586"/>
        <v>0</v>
      </c>
      <c r="AG464" s="131">
        <f t="shared" si="587"/>
        <v>0</v>
      </c>
    </row>
    <row r="465" spans="2:33" x14ac:dyDescent="0.2">
      <c r="B465" s="25" t="s">
        <v>695</v>
      </c>
      <c r="C465" s="512" t="s">
        <v>696</v>
      </c>
      <c r="D465" s="510" t="s">
        <v>131</v>
      </c>
      <c r="E465" s="513">
        <f t="shared" si="589"/>
        <v>0</v>
      </c>
      <c r="F465" s="513">
        <f t="shared" si="589"/>
        <v>0</v>
      </c>
      <c r="G465" s="513">
        <f t="shared" si="589"/>
        <v>0</v>
      </c>
      <c r="H465" s="513">
        <f t="shared" si="589"/>
        <v>0</v>
      </c>
      <c r="I465" s="513">
        <f t="shared" si="589"/>
        <v>0</v>
      </c>
      <c r="J465" s="513">
        <f t="shared" si="589"/>
        <v>0</v>
      </c>
      <c r="K465" s="513">
        <f t="shared" si="589"/>
        <v>0</v>
      </c>
      <c r="L465" s="513">
        <f t="shared" si="589"/>
        <v>0</v>
      </c>
      <c r="M465" s="513">
        <f t="shared" si="589"/>
        <v>0</v>
      </c>
      <c r="N465" s="513">
        <f t="shared" si="589"/>
        <v>0</v>
      </c>
      <c r="O465" s="513">
        <f t="shared" si="589"/>
        <v>0</v>
      </c>
      <c r="P465" s="513">
        <f t="shared" si="589"/>
        <v>0</v>
      </c>
      <c r="Q465" s="131">
        <f t="shared" si="589"/>
        <v>0</v>
      </c>
      <c r="R465" s="493"/>
      <c r="S465" s="25" t="s">
        <v>695</v>
      </c>
      <c r="T465" s="512" t="s">
        <v>696</v>
      </c>
      <c r="U465" s="513">
        <f t="shared" si="588"/>
        <v>0</v>
      </c>
      <c r="V465" s="513">
        <f t="shared" si="576"/>
        <v>0</v>
      </c>
      <c r="W465" s="513">
        <f t="shared" si="577"/>
        <v>0</v>
      </c>
      <c r="X465" s="513">
        <f t="shared" si="578"/>
        <v>0</v>
      </c>
      <c r="Y465" s="513">
        <f t="shared" si="579"/>
        <v>0</v>
      </c>
      <c r="Z465" s="513">
        <f t="shared" si="580"/>
        <v>0</v>
      </c>
      <c r="AA465" s="513">
        <f t="shared" si="581"/>
        <v>0</v>
      </c>
      <c r="AB465" s="513">
        <f t="shared" si="582"/>
        <v>0</v>
      </c>
      <c r="AC465" s="513">
        <f t="shared" si="583"/>
        <v>0</v>
      </c>
      <c r="AD465" s="513">
        <f t="shared" si="584"/>
        <v>0</v>
      </c>
      <c r="AE465" s="513">
        <f t="shared" si="585"/>
        <v>0</v>
      </c>
      <c r="AF465" s="513">
        <f t="shared" si="586"/>
        <v>0</v>
      </c>
      <c r="AG465" s="131">
        <f t="shared" si="587"/>
        <v>0</v>
      </c>
    </row>
    <row r="466" spans="2:33" x14ac:dyDescent="0.2">
      <c r="B466" s="25" t="s">
        <v>697</v>
      </c>
      <c r="C466" s="512" t="s">
        <v>692</v>
      </c>
      <c r="D466" s="510" t="s">
        <v>131</v>
      </c>
      <c r="E466" s="513">
        <f t="shared" si="589"/>
        <v>0</v>
      </c>
      <c r="F466" s="513">
        <f t="shared" si="589"/>
        <v>0</v>
      </c>
      <c r="G466" s="513">
        <f t="shared" si="589"/>
        <v>0</v>
      </c>
      <c r="H466" s="513">
        <f t="shared" si="589"/>
        <v>0</v>
      </c>
      <c r="I466" s="513">
        <f t="shared" si="589"/>
        <v>0</v>
      </c>
      <c r="J466" s="513">
        <f t="shared" si="589"/>
        <v>0</v>
      </c>
      <c r="K466" s="513">
        <f t="shared" si="589"/>
        <v>0</v>
      </c>
      <c r="L466" s="513">
        <f t="shared" si="589"/>
        <v>0</v>
      </c>
      <c r="M466" s="513">
        <f t="shared" si="589"/>
        <v>0</v>
      </c>
      <c r="N466" s="513">
        <f t="shared" si="589"/>
        <v>0</v>
      </c>
      <c r="O466" s="513">
        <f t="shared" si="589"/>
        <v>0</v>
      </c>
      <c r="P466" s="513">
        <f t="shared" si="589"/>
        <v>0</v>
      </c>
      <c r="Q466" s="131">
        <f t="shared" si="589"/>
        <v>0</v>
      </c>
      <c r="R466" s="493"/>
      <c r="S466" s="25" t="s">
        <v>697</v>
      </c>
      <c r="T466" s="512" t="s">
        <v>692</v>
      </c>
      <c r="U466" s="513">
        <f t="shared" si="588"/>
        <v>0</v>
      </c>
      <c r="V466" s="513">
        <f t="shared" si="576"/>
        <v>0</v>
      </c>
      <c r="W466" s="513">
        <f t="shared" si="577"/>
        <v>0</v>
      </c>
      <c r="X466" s="513">
        <f t="shared" si="578"/>
        <v>0</v>
      </c>
      <c r="Y466" s="513">
        <f t="shared" si="579"/>
        <v>0</v>
      </c>
      <c r="Z466" s="513">
        <f t="shared" si="580"/>
        <v>0</v>
      </c>
      <c r="AA466" s="513">
        <f t="shared" si="581"/>
        <v>0</v>
      </c>
      <c r="AB466" s="513">
        <f t="shared" si="582"/>
        <v>0</v>
      </c>
      <c r="AC466" s="513">
        <f t="shared" si="583"/>
        <v>0</v>
      </c>
      <c r="AD466" s="513">
        <f t="shared" si="584"/>
        <v>0</v>
      </c>
      <c r="AE466" s="513">
        <f t="shared" si="585"/>
        <v>0</v>
      </c>
      <c r="AF466" s="513">
        <f t="shared" si="586"/>
        <v>0</v>
      </c>
      <c r="AG466" s="131">
        <f t="shared" si="587"/>
        <v>0</v>
      </c>
    </row>
    <row r="467" spans="2:33" x14ac:dyDescent="0.2">
      <c r="B467" s="25" t="s">
        <v>698</v>
      </c>
      <c r="C467" s="512" t="s">
        <v>694</v>
      </c>
      <c r="D467" s="510" t="s">
        <v>131</v>
      </c>
      <c r="E467" s="513">
        <f t="shared" si="589"/>
        <v>0</v>
      </c>
      <c r="F467" s="513">
        <f t="shared" si="589"/>
        <v>0</v>
      </c>
      <c r="G467" s="513">
        <f t="shared" si="589"/>
        <v>0</v>
      </c>
      <c r="H467" s="513">
        <f t="shared" si="589"/>
        <v>0</v>
      </c>
      <c r="I467" s="513">
        <f t="shared" si="589"/>
        <v>0</v>
      </c>
      <c r="J467" s="513">
        <f t="shared" si="589"/>
        <v>0</v>
      </c>
      <c r="K467" s="513">
        <f t="shared" si="589"/>
        <v>0</v>
      </c>
      <c r="L467" s="513">
        <f t="shared" si="589"/>
        <v>0</v>
      </c>
      <c r="M467" s="513">
        <f t="shared" si="589"/>
        <v>0</v>
      </c>
      <c r="N467" s="513">
        <f t="shared" si="589"/>
        <v>0</v>
      </c>
      <c r="O467" s="513">
        <f t="shared" si="589"/>
        <v>0</v>
      </c>
      <c r="P467" s="513">
        <f t="shared" si="589"/>
        <v>0</v>
      </c>
      <c r="Q467" s="131">
        <f t="shared" si="589"/>
        <v>0</v>
      </c>
      <c r="R467" s="493"/>
      <c r="S467" s="25" t="s">
        <v>698</v>
      </c>
      <c r="T467" s="512" t="s">
        <v>694</v>
      </c>
      <c r="U467" s="513">
        <f t="shared" si="588"/>
        <v>0</v>
      </c>
      <c r="V467" s="513">
        <f t="shared" si="576"/>
        <v>0</v>
      </c>
      <c r="W467" s="513">
        <f t="shared" si="577"/>
        <v>0</v>
      </c>
      <c r="X467" s="513">
        <f t="shared" si="578"/>
        <v>0</v>
      </c>
      <c r="Y467" s="513">
        <f t="shared" si="579"/>
        <v>0</v>
      </c>
      <c r="Z467" s="513">
        <f t="shared" si="580"/>
        <v>0</v>
      </c>
      <c r="AA467" s="513">
        <f t="shared" si="581"/>
        <v>0</v>
      </c>
      <c r="AB467" s="513">
        <f t="shared" si="582"/>
        <v>0</v>
      </c>
      <c r="AC467" s="513">
        <f t="shared" si="583"/>
        <v>0</v>
      </c>
      <c r="AD467" s="513">
        <f t="shared" si="584"/>
        <v>0</v>
      </c>
      <c r="AE467" s="513">
        <f t="shared" si="585"/>
        <v>0</v>
      </c>
      <c r="AF467" s="513">
        <f t="shared" si="586"/>
        <v>0</v>
      </c>
      <c r="AG467" s="131">
        <f t="shared" si="587"/>
        <v>0</v>
      </c>
    </row>
    <row r="468" spans="2:33" x14ac:dyDescent="0.2">
      <c r="B468" s="25" t="s">
        <v>460</v>
      </c>
      <c r="C468" s="509" t="s">
        <v>504</v>
      </c>
      <c r="D468" s="510" t="s">
        <v>131</v>
      </c>
      <c r="E468" s="513">
        <f t="shared" si="589"/>
        <v>0</v>
      </c>
      <c r="F468" s="513">
        <f t="shared" si="589"/>
        <v>0</v>
      </c>
      <c r="G468" s="513">
        <f t="shared" si="589"/>
        <v>0</v>
      </c>
      <c r="H468" s="513">
        <f t="shared" si="589"/>
        <v>0</v>
      </c>
      <c r="I468" s="513">
        <f t="shared" si="589"/>
        <v>0</v>
      </c>
      <c r="J468" s="513">
        <f t="shared" si="589"/>
        <v>0</v>
      </c>
      <c r="K468" s="513">
        <f t="shared" si="589"/>
        <v>0</v>
      </c>
      <c r="L468" s="513">
        <f t="shared" si="589"/>
        <v>0</v>
      </c>
      <c r="M468" s="513">
        <f t="shared" si="589"/>
        <v>0</v>
      </c>
      <c r="N468" s="513">
        <f t="shared" si="589"/>
        <v>0</v>
      </c>
      <c r="O468" s="513">
        <f t="shared" si="589"/>
        <v>0</v>
      </c>
      <c r="P468" s="513">
        <f t="shared" si="589"/>
        <v>0</v>
      </c>
      <c r="Q468" s="131">
        <f t="shared" si="589"/>
        <v>0</v>
      </c>
      <c r="R468" s="493"/>
      <c r="S468" s="25" t="s">
        <v>460</v>
      </c>
      <c r="T468" s="509" t="s">
        <v>504</v>
      </c>
      <c r="U468" s="513">
        <f t="shared" si="588"/>
        <v>0</v>
      </c>
      <c r="V468" s="513">
        <f t="shared" si="576"/>
        <v>0</v>
      </c>
      <c r="W468" s="513">
        <f t="shared" si="577"/>
        <v>0</v>
      </c>
      <c r="X468" s="513">
        <f t="shared" si="578"/>
        <v>0</v>
      </c>
      <c r="Y468" s="513">
        <f t="shared" si="579"/>
        <v>0</v>
      </c>
      <c r="Z468" s="513">
        <f t="shared" si="580"/>
        <v>0</v>
      </c>
      <c r="AA468" s="513">
        <f t="shared" si="581"/>
        <v>0</v>
      </c>
      <c r="AB468" s="513">
        <f t="shared" si="582"/>
        <v>0</v>
      </c>
      <c r="AC468" s="513">
        <f t="shared" si="583"/>
        <v>0</v>
      </c>
      <c r="AD468" s="513">
        <f t="shared" si="584"/>
        <v>0</v>
      </c>
      <c r="AE468" s="513">
        <f t="shared" si="585"/>
        <v>0</v>
      </c>
      <c r="AF468" s="513">
        <f t="shared" si="586"/>
        <v>0</v>
      </c>
      <c r="AG468" s="131">
        <f t="shared" si="587"/>
        <v>0</v>
      </c>
    </row>
    <row r="469" spans="2:33" x14ac:dyDescent="0.2">
      <c r="B469" s="25"/>
      <c r="C469" s="511" t="s">
        <v>502</v>
      </c>
      <c r="D469" s="510"/>
      <c r="E469" s="513">
        <f t="shared" si="589"/>
        <v>0</v>
      </c>
      <c r="F469" s="513">
        <f t="shared" si="589"/>
        <v>0</v>
      </c>
      <c r="G469" s="513">
        <f t="shared" si="589"/>
        <v>0</v>
      </c>
      <c r="H469" s="513">
        <f t="shared" si="589"/>
        <v>0</v>
      </c>
      <c r="I469" s="513">
        <f t="shared" si="589"/>
        <v>0</v>
      </c>
      <c r="J469" s="513">
        <f t="shared" si="589"/>
        <v>0</v>
      </c>
      <c r="K469" s="513">
        <f t="shared" si="589"/>
        <v>0</v>
      </c>
      <c r="L469" s="513">
        <f t="shared" si="589"/>
        <v>0</v>
      </c>
      <c r="M469" s="513">
        <f t="shared" si="589"/>
        <v>0</v>
      </c>
      <c r="N469" s="513">
        <f t="shared" si="589"/>
        <v>0</v>
      </c>
      <c r="O469" s="513">
        <f t="shared" si="589"/>
        <v>0</v>
      </c>
      <c r="P469" s="513">
        <f t="shared" si="589"/>
        <v>0</v>
      </c>
      <c r="Q469" s="131">
        <f t="shared" si="589"/>
        <v>0</v>
      </c>
      <c r="R469" s="493"/>
      <c r="S469" s="25"/>
      <c r="T469" s="511" t="s">
        <v>502</v>
      </c>
      <c r="U469" s="513">
        <f t="shared" si="588"/>
        <v>0</v>
      </c>
      <c r="V469" s="513">
        <f t="shared" si="576"/>
        <v>0</v>
      </c>
      <c r="W469" s="513">
        <f t="shared" si="577"/>
        <v>0</v>
      </c>
      <c r="X469" s="513">
        <f t="shared" si="578"/>
        <v>0</v>
      </c>
      <c r="Y469" s="513">
        <f t="shared" si="579"/>
        <v>0</v>
      </c>
      <c r="Z469" s="513">
        <f t="shared" si="580"/>
        <v>0</v>
      </c>
      <c r="AA469" s="513">
        <f t="shared" si="581"/>
        <v>0</v>
      </c>
      <c r="AB469" s="513">
        <f t="shared" si="582"/>
        <v>0</v>
      </c>
      <c r="AC469" s="513">
        <f t="shared" si="583"/>
        <v>0</v>
      </c>
      <c r="AD469" s="513">
        <f t="shared" si="584"/>
        <v>0</v>
      </c>
      <c r="AE469" s="513">
        <f t="shared" si="585"/>
        <v>0</v>
      </c>
      <c r="AF469" s="513">
        <f t="shared" si="586"/>
        <v>0</v>
      </c>
      <c r="AG469" s="498">
        <f t="shared" si="587"/>
        <v>0</v>
      </c>
    </row>
    <row r="470" spans="2:33" x14ac:dyDescent="0.2">
      <c r="B470" s="25" t="s">
        <v>499</v>
      </c>
      <c r="C470" s="509" t="s">
        <v>488</v>
      </c>
      <c r="D470" s="510"/>
      <c r="E470" s="513">
        <f t="shared" si="589"/>
        <v>0</v>
      </c>
      <c r="F470" s="513">
        <f t="shared" si="589"/>
        <v>0</v>
      </c>
      <c r="G470" s="513">
        <f t="shared" si="589"/>
        <v>0</v>
      </c>
      <c r="H470" s="513">
        <f t="shared" si="589"/>
        <v>0</v>
      </c>
      <c r="I470" s="513">
        <f t="shared" si="589"/>
        <v>0</v>
      </c>
      <c r="J470" s="513">
        <f t="shared" si="589"/>
        <v>0</v>
      </c>
      <c r="K470" s="513">
        <f t="shared" si="589"/>
        <v>0</v>
      </c>
      <c r="L470" s="513">
        <f t="shared" si="589"/>
        <v>0</v>
      </c>
      <c r="M470" s="513">
        <f t="shared" si="589"/>
        <v>0</v>
      </c>
      <c r="N470" s="513">
        <f t="shared" si="589"/>
        <v>0</v>
      </c>
      <c r="O470" s="513">
        <f t="shared" si="589"/>
        <v>0</v>
      </c>
      <c r="P470" s="513">
        <f t="shared" si="589"/>
        <v>0</v>
      </c>
      <c r="Q470" s="131">
        <f t="shared" si="589"/>
        <v>0</v>
      </c>
      <c r="R470" s="493"/>
      <c r="S470" s="25" t="s">
        <v>499</v>
      </c>
      <c r="T470" s="509" t="s">
        <v>488</v>
      </c>
      <c r="U470" s="513">
        <f t="shared" si="588"/>
        <v>0</v>
      </c>
      <c r="V470" s="513">
        <f t="shared" si="576"/>
        <v>0</v>
      </c>
      <c r="W470" s="513">
        <f t="shared" si="577"/>
        <v>0</v>
      </c>
      <c r="X470" s="513">
        <f t="shared" si="578"/>
        <v>0</v>
      </c>
      <c r="Y470" s="513">
        <f t="shared" si="579"/>
        <v>0</v>
      </c>
      <c r="Z470" s="513">
        <f t="shared" si="580"/>
        <v>0</v>
      </c>
      <c r="AA470" s="513">
        <f t="shared" si="581"/>
        <v>0</v>
      </c>
      <c r="AB470" s="513">
        <f t="shared" si="582"/>
        <v>0</v>
      </c>
      <c r="AC470" s="513">
        <f t="shared" si="583"/>
        <v>0</v>
      </c>
      <c r="AD470" s="513">
        <f t="shared" si="584"/>
        <v>0</v>
      </c>
      <c r="AE470" s="513">
        <f t="shared" si="585"/>
        <v>0</v>
      </c>
      <c r="AF470" s="513">
        <f t="shared" si="586"/>
        <v>0</v>
      </c>
      <c r="AG470" s="498">
        <f t="shared" si="587"/>
        <v>0</v>
      </c>
    </row>
    <row r="471" spans="2:33" x14ac:dyDescent="0.2">
      <c r="B471" s="25" t="s">
        <v>500</v>
      </c>
      <c r="C471" s="495" t="s">
        <v>648</v>
      </c>
      <c r="D471" s="510" t="s">
        <v>479</v>
      </c>
      <c r="E471" s="513">
        <f t="shared" ref="E471:Q486" si="590">+E108+E229+E350</f>
        <v>0</v>
      </c>
      <c r="F471" s="513">
        <f t="shared" si="590"/>
        <v>0</v>
      </c>
      <c r="G471" s="513">
        <f t="shared" si="590"/>
        <v>0</v>
      </c>
      <c r="H471" s="513">
        <f t="shared" si="590"/>
        <v>0</v>
      </c>
      <c r="I471" s="513">
        <f t="shared" si="590"/>
        <v>0</v>
      </c>
      <c r="J471" s="513">
        <f t="shared" si="590"/>
        <v>0</v>
      </c>
      <c r="K471" s="513">
        <f t="shared" si="590"/>
        <v>0</v>
      </c>
      <c r="L471" s="513">
        <f t="shared" si="590"/>
        <v>0</v>
      </c>
      <c r="M471" s="513">
        <f t="shared" si="590"/>
        <v>0</v>
      </c>
      <c r="N471" s="513">
        <f t="shared" si="590"/>
        <v>0</v>
      </c>
      <c r="O471" s="513">
        <f t="shared" si="590"/>
        <v>0</v>
      </c>
      <c r="P471" s="513">
        <f t="shared" si="590"/>
        <v>0</v>
      </c>
      <c r="Q471" s="131">
        <f t="shared" si="590"/>
        <v>0</v>
      </c>
      <c r="R471" s="493"/>
      <c r="S471" s="25" t="s">
        <v>500</v>
      </c>
      <c r="T471" s="495" t="s">
        <v>648</v>
      </c>
      <c r="U471" s="513">
        <f t="shared" si="588"/>
        <v>0</v>
      </c>
      <c r="V471" s="513">
        <f t="shared" si="576"/>
        <v>0</v>
      </c>
      <c r="W471" s="513">
        <f t="shared" si="577"/>
        <v>0</v>
      </c>
      <c r="X471" s="513">
        <f t="shared" si="578"/>
        <v>0</v>
      </c>
      <c r="Y471" s="513">
        <f t="shared" si="579"/>
        <v>0</v>
      </c>
      <c r="Z471" s="513">
        <f t="shared" si="580"/>
        <v>0</v>
      </c>
      <c r="AA471" s="513">
        <f t="shared" si="581"/>
        <v>0</v>
      </c>
      <c r="AB471" s="513">
        <f t="shared" si="582"/>
        <v>0</v>
      </c>
      <c r="AC471" s="513">
        <f t="shared" si="583"/>
        <v>0</v>
      </c>
      <c r="AD471" s="513">
        <f t="shared" si="584"/>
        <v>0</v>
      </c>
      <c r="AE471" s="513">
        <f t="shared" si="585"/>
        <v>0</v>
      </c>
      <c r="AF471" s="513">
        <f t="shared" si="586"/>
        <v>0</v>
      </c>
      <c r="AG471" s="131">
        <f t="shared" si="587"/>
        <v>0</v>
      </c>
    </row>
    <row r="472" spans="2:33" x14ac:dyDescent="0.2">
      <c r="B472" s="25" t="s">
        <v>699</v>
      </c>
      <c r="C472" s="509" t="s">
        <v>481</v>
      </c>
      <c r="D472" s="510" t="s">
        <v>131</v>
      </c>
      <c r="E472" s="513">
        <f t="shared" si="590"/>
        <v>0</v>
      </c>
      <c r="F472" s="513">
        <f t="shared" si="590"/>
        <v>0</v>
      </c>
      <c r="G472" s="513">
        <f t="shared" si="590"/>
        <v>0</v>
      </c>
      <c r="H472" s="513">
        <f t="shared" si="590"/>
        <v>0</v>
      </c>
      <c r="I472" s="513">
        <f t="shared" si="590"/>
        <v>0</v>
      </c>
      <c r="J472" s="513">
        <f t="shared" si="590"/>
        <v>0</v>
      </c>
      <c r="K472" s="513">
        <f t="shared" si="590"/>
        <v>0</v>
      </c>
      <c r="L472" s="513">
        <f t="shared" si="590"/>
        <v>0</v>
      </c>
      <c r="M472" s="513">
        <f t="shared" si="590"/>
        <v>0</v>
      </c>
      <c r="N472" s="513">
        <f t="shared" si="590"/>
        <v>0</v>
      </c>
      <c r="O472" s="513">
        <f t="shared" si="590"/>
        <v>0</v>
      </c>
      <c r="P472" s="513">
        <f t="shared" si="590"/>
        <v>0</v>
      </c>
      <c r="Q472" s="131">
        <f t="shared" si="590"/>
        <v>0</v>
      </c>
      <c r="R472" s="493"/>
      <c r="S472" s="25" t="s">
        <v>699</v>
      </c>
      <c r="T472" s="509" t="s">
        <v>481</v>
      </c>
      <c r="U472" s="513">
        <f t="shared" si="588"/>
        <v>0</v>
      </c>
      <c r="V472" s="513">
        <f t="shared" si="576"/>
        <v>0</v>
      </c>
      <c r="W472" s="513">
        <f t="shared" si="577"/>
        <v>0</v>
      </c>
      <c r="X472" s="513">
        <f t="shared" si="578"/>
        <v>0</v>
      </c>
      <c r="Y472" s="513">
        <f t="shared" si="579"/>
        <v>0</v>
      </c>
      <c r="Z472" s="513">
        <f t="shared" si="580"/>
        <v>0</v>
      </c>
      <c r="AA472" s="513">
        <f t="shared" si="581"/>
        <v>0</v>
      </c>
      <c r="AB472" s="513">
        <f t="shared" si="582"/>
        <v>0</v>
      </c>
      <c r="AC472" s="513">
        <f t="shared" si="583"/>
        <v>0</v>
      </c>
      <c r="AD472" s="513">
        <f t="shared" si="584"/>
        <v>0</v>
      </c>
      <c r="AE472" s="513">
        <f t="shared" si="585"/>
        <v>0</v>
      </c>
      <c r="AF472" s="513">
        <f t="shared" si="586"/>
        <v>0</v>
      </c>
      <c r="AG472" s="131">
        <f t="shared" si="587"/>
        <v>0</v>
      </c>
    </row>
    <row r="473" spans="2:33" x14ac:dyDescent="0.2">
      <c r="B473" s="25"/>
      <c r="C473" s="511" t="s">
        <v>503</v>
      </c>
      <c r="D473" s="526"/>
      <c r="E473" s="513">
        <f t="shared" si="590"/>
        <v>0</v>
      </c>
      <c r="F473" s="513">
        <f t="shared" si="590"/>
        <v>0</v>
      </c>
      <c r="G473" s="513">
        <f t="shared" si="590"/>
        <v>0</v>
      </c>
      <c r="H473" s="513">
        <f t="shared" si="590"/>
        <v>0</v>
      </c>
      <c r="I473" s="513">
        <f t="shared" si="590"/>
        <v>0</v>
      </c>
      <c r="J473" s="513">
        <f t="shared" si="590"/>
        <v>0</v>
      </c>
      <c r="K473" s="513">
        <f t="shared" si="590"/>
        <v>0</v>
      </c>
      <c r="L473" s="513">
        <f t="shared" si="590"/>
        <v>0</v>
      </c>
      <c r="M473" s="513">
        <f t="shared" si="590"/>
        <v>0</v>
      </c>
      <c r="N473" s="513">
        <f t="shared" si="590"/>
        <v>0</v>
      </c>
      <c r="O473" s="513">
        <f t="shared" si="590"/>
        <v>0</v>
      </c>
      <c r="P473" s="513">
        <f t="shared" si="590"/>
        <v>0</v>
      </c>
      <c r="Q473" s="131">
        <f t="shared" si="590"/>
        <v>0</v>
      </c>
      <c r="R473" s="493"/>
      <c r="S473" s="25"/>
      <c r="T473" s="511" t="s">
        <v>503</v>
      </c>
      <c r="U473" s="513">
        <f t="shared" si="588"/>
        <v>0</v>
      </c>
      <c r="V473" s="513">
        <f t="shared" si="576"/>
        <v>0</v>
      </c>
      <c r="W473" s="513">
        <f t="shared" si="577"/>
        <v>0</v>
      </c>
      <c r="X473" s="513">
        <f t="shared" si="578"/>
        <v>0</v>
      </c>
      <c r="Y473" s="513">
        <f t="shared" si="579"/>
        <v>0</v>
      </c>
      <c r="Z473" s="513">
        <f t="shared" si="580"/>
        <v>0</v>
      </c>
      <c r="AA473" s="513">
        <f t="shared" si="581"/>
        <v>0</v>
      </c>
      <c r="AB473" s="513">
        <f t="shared" si="582"/>
        <v>0</v>
      </c>
      <c r="AC473" s="513">
        <f t="shared" si="583"/>
        <v>0</v>
      </c>
      <c r="AD473" s="513">
        <f t="shared" si="584"/>
        <v>0</v>
      </c>
      <c r="AE473" s="513">
        <f t="shared" si="585"/>
        <v>0</v>
      </c>
      <c r="AF473" s="513">
        <f t="shared" si="586"/>
        <v>0</v>
      </c>
      <c r="AG473" s="131">
        <f t="shared" si="587"/>
        <v>0</v>
      </c>
    </row>
    <row r="474" spans="2:33" x14ac:dyDescent="0.2">
      <c r="B474" s="25" t="s">
        <v>700</v>
      </c>
      <c r="C474" s="509" t="s">
        <v>488</v>
      </c>
      <c r="D474" s="510"/>
      <c r="E474" s="513">
        <f t="shared" si="590"/>
        <v>0</v>
      </c>
      <c r="F474" s="513">
        <f t="shared" si="590"/>
        <v>0</v>
      </c>
      <c r="G474" s="513">
        <f t="shared" si="590"/>
        <v>0</v>
      </c>
      <c r="H474" s="513">
        <f t="shared" si="590"/>
        <v>0</v>
      </c>
      <c r="I474" s="513">
        <f t="shared" si="590"/>
        <v>0</v>
      </c>
      <c r="J474" s="513">
        <f t="shared" si="590"/>
        <v>0</v>
      </c>
      <c r="K474" s="513">
        <f t="shared" si="590"/>
        <v>0</v>
      </c>
      <c r="L474" s="513">
        <f t="shared" si="590"/>
        <v>0</v>
      </c>
      <c r="M474" s="513">
        <f t="shared" si="590"/>
        <v>0</v>
      </c>
      <c r="N474" s="513">
        <f t="shared" si="590"/>
        <v>0</v>
      </c>
      <c r="O474" s="513">
        <f t="shared" si="590"/>
        <v>0</v>
      </c>
      <c r="P474" s="513">
        <f t="shared" si="590"/>
        <v>0</v>
      </c>
      <c r="Q474" s="131">
        <f t="shared" si="590"/>
        <v>0</v>
      </c>
      <c r="R474" s="493"/>
      <c r="S474" s="25" t="s">
        <v>700</v>
      </c>
      <c r="T474" s="509" t="s">
        <v>488</v>
      </c>
      <c r="U474" s="513">
        <f t="shared" si="588"/>
        <v>0</v>
      </c>
      <c r="V474" s="513">
        <f t="shared" si="576"/>
        <v>0</v>
      </c>
      <c r="W474" s="513">
        <f t="shared" si="577"/>
        <v>0</v>
      </c>
      <c r="X474" s="513">
        <f t="shared" si="578"/>
        <v>0</v>
      </c>
      <c r="Y474" s="513">
        <f t="shared" si="579"/>
        <v>0</v>
      </c>
      <c r="Z474" s="513">
        <f t="shared" si="580"/>
        <v>0</v>
      </c>
      <c r="AA474" s="513">
        <f t="shared" si="581"/>
        <v>0</v>
      </c>
      <c r="AB474" s="513">
        <f t="shared" si="582"/>
        <v>0</v>
      </c>
      <c r="AC474" s="513">
        <f t="shared" si="583"/>
        <v>0</v>
      </c>
      <c r="AD474" s="513">
        <f t="shared" si="584"/>
        <v>0</v>
      </c>
      <c r="AE474" s="513">
        <f t="shared" si="585"/>
        <v>0</v>
      </c>
      <c r="AF474" s="513">
        <f t="shared" si="586"/>
        <v>0</v>
      </c>
      <c r="AG474" s="498">
        <f t="shared" si="587"/>
        <v>0</v>
      </c>
    </row>
    <row r="475" spans="2:33" x14ac:dyDescent="0.2">
      <c r="B475" s="25" t="s">
        <v>701</v>
      </c>
      <c r="C475" s="495" t="s">
        <v>648</v>
      </c>
      <c r="D475" s="510" t="s">
        <v>479</v>
      </c>
      <c r="E475" s="513">
        <f t="shared" si="590"/>
        <v>0</v>
      </c>
      <c r="F475" s="513">
        <f t="shared" si="590"/>
        <v>0</v>
      </c>
      <c r="G475" s="513">
        <f t="shared" si="590"/>
        <v>0</v>
      </c>
      <c r="H475" s="513">
        <f t="shared" si="590"/>
        <v>0</v>
      </c>
      <c r="I475" s="513">
        <f t="shared" si="590"/>
        <v>0</v>
      </c>
      <c r="J475" s="513">
        <f t="shared" si="590"/>
        <v>0</v>
      </c>
      <c r="K475" s="513">
        <f t="shared" si="590"/>
        <v>0</v>
      </c>
      <c r="L475" s="513">
        <f t="shared" si="590"/>
        <v>0</v>
      </c>
      <c r="M475" s="513">
        <f t="shared" si="590"/>
        <v>0</v>
      </c>
      <c r="N475" s="513">
        <f t="shared" si="590"/>
        <v>0</v>
      </c>
      <c r="O475" s="513">
        <f t="shared" si="590"/>
        <v>0</v>
      </c>
      <c r="P475" s="513">
        <f t="shared" si="590"/>
        <v>0</v>
      </c>
      <c r="Q475" s="131">
        <f t="shared" si="590"/>
        <v>0</v>
      </c>
      <c r="R475" s="493"/>
      <c r="S475" s="25" t="s">
        <v>701</v>
      </c>
      <c r="T475" s="495" t="s">
        <v>648</v>
      </c>
      <c r="U475" s="513">
        <f t="shared" si="588"/>
        <v>0</v>
      </c>
      <c r="V475" s="513">
        <f t="shared" si="576"/>
        <v>0</v>
      </c>
      <c r="W475" s="513">
        <f t="shared" si="577"/>
        <v>0</v>
      </c>
      <c r="X475" s="513">
        <f t="shared" si="578"/>
        <v>0</v>
      </c>
      <c r="Y475" s="513">
        <f t="shared" si="579"/>
        <v>0</v>
      </c>
      <c r="Z475" s="513">
        <f t="shared" si="580"/>
        <v>0</v>
      </c>
      <c r="AA475" s="513">
        <f t="shared" si="581"/>
        <v>0</v>
      </c>
      <c r="AB475" s="513">
        <f t="shared" si="582"/>
        <v>0</v>
      </c>
      <c r="AC475" s="513">
        <f t="shared" si="583"/>
        <v>0</v>
      </c>
      <c r="AD475" s="513">
        <f t="shared" si="584"/>
        <v>0</v>
      </c>
      <c r="AE475" s="513">
        <f t="shared" si="585"/>
        <v>0</v>
      </c>
      <c r="AF475" s="513">
        <f t="shared" si="586"/>
        <v>0</v>
      </c>
      <c r="AG475" s="131">
        <f t="shared" si="587"/>
        <v>0</v>
      </c>
    </row>
    <row r="476" spans="2:33" x14ac:dyDescent="0.2">
      <c r="B476" s="25" t="s">
        <v>702</v>
      </c>
      <c r="C476" s="509" t="s">
        <v>481</v>
      </c>
      <c r="D476" s="510" t="s">
        <v>131</v>
      </c>
      <c r="E476" s="513">
        <f t="shared" si="590"/>
        <v>0</v>
      </c>
      <c r="F476" s="513">
        <f t="shared" si="590"/>
        <v>0</v>
      </c>
      <c r="G476" s="513">
        <f t="shared" si="590"/>
        <v>0</v>
      </c>
      <c r="H476" s="513">
        <f t="shared" si="590"/>
        <v>0</v>
      </c>
      <c r="I476" s="513">
        <f t="shared" si="590"/>
        <v>0</v>
      </c>
      <c r="J476" s="513">
        <f t="shared" si="590"/>
        <v>0</v>
      </c>
      <c r="K476" s="513">
        <f t="shared" si="590"/>
        <v>0</v>
      </c>
      <c r="L476" s="513">
        <f t="shared" si="590"/>
        <v>0</v>
      </c>
      <c r="M476" s="513">
        <f t="shared" si="590"/>
        <v>0</v>
      </c>
      <c r="N476" s="513">
        <f t="shared" si="590"/>
        <v>0</v>
      </c>
      <c r="O476" s="513">
        <f t="shared" si="590"/>
        <v>0</v>
      </c>
      <c r="P476" s="513">
        <f t="shared" si="590"/>
        <v>0</v>
      </c>
      <c r="Q476" s="131">
        <f t="shared" si="590"/>
        <v>0</v>
      </c>
      <c r="R476" s="493"/>
      <c r="S476" s="25" t="s">
        <v>702</v>
      </c>
      <c r="T476" s="509" t="s">
        <v>481</v>
      </c>
      <c r="U476" s="513">
        <f t="shared" si="588"/>
        <v>0</v>
      </c>
      <c r="V476" s="513">
        <f t="shared" si="576"/>
        <v>0</v>
      </c>
      <c r="W476" s="513">
        <f t="shared" si="577"/>
        <v>0</v>
      </c>
      <c r="X476" s="513">
        <f t="shared" si="578"/>
        <v>0</v>
      </c>
      <c r="Y476" s="513">
        <f t="shared" si="579"/>
        <v>0</v>
      </c>
      <c r="Z476" s="513">
        <f t="shared" si="580"/>
        <v>0</v>
      </c>
      <c r="AA476" s="513">
        <f t="shared" si="581"/>
        <v>0</v>
      </c>
      <c r="AB476" s="513">
        <f t="shared" si="582"/>
        <v>0</v>
      </c>
      <c r="AC476" s="513">
        <f t="shared" si="583"/>
        <v>0</v>
      </c>
      <c r="AD476" s="513">
        <f t="shared" si="584"/>
        <v>0</v>
      </c>
      <c r="AE476" s="513">
        <f t="shared" si="585"/>
        <v>0</v>
      </c>
      <c r="AF476" s="513">
        <f t="shared" si="586"/>
        <v>0</v>
      </c>
      <c r="AG476" s="131">
        <f t="shared" si="587"/>
        <v>0</v>
      </c>
    </row>
    <row r="477" spans="2:33" x14ac:dyDescent="0.2">
      <c r="B477" s="25" t="s">
        <v>703</v>
      </c>
      <c r="C477" s="512" t="s">
        <v>690</v>
      </c>
      <c r="D477" s="510" t="s">
        <v>131</v>
      </c>
      <c r="E477" s="513">
        <f t="shared" si="590"/>
        <v>0</v>
      </c>
      <c r="F477" s="513">
        <f t="shared" si="590"/>
        <v>0</v>
      </c>
      <c r="G477" s="513">
        <f t="shared" si="590"/>
        <v>0</v>
      </c>
      <c r="H477" s="513">
        <f t="shared" si="590"/>
        <v>0</v>
      </c>
      <c r="I477" s="513">
        <f t="shared" si="590"/>
        <v>0</v>
      </c>
      <c r="J477" s="513">
        <f t="shared" si="590"/>
        <v>0</v>
      </c>
      <c r="K477" s="513">
        <f t="shared" si="590"/>
        <v>0</v>
      </c>
      <c r="L477" s="513">
        <f t="shared" si="590"/>
        <v>0</v>
      </c>
      <c r="M477" s="513">
        <f t="shared" si="590"/>
        <v>0</v>
      </c>
      <c r="N477" s="513">
        <f t="shared" si="590"/>
        <v>0</v>
      </c>
      <c r="O477" s="513">
        <f t="shared" si="590"/>
        <v>0</v>
      </c>
      <c r="P477" s="513">
        <f t="shared" si="590"/>
        <v>0</v>
      </c>
      <c r="Q477" s="131">
        <f t="shared" si="590"/>
        <v>0</v>
      </c>
      <c r="R477" s="493"/>
      <c r="S477" s="25" t="s">
        <v>703</v>
      </c>
      <c r="T477" s="512" t="s">
        <v>690</v>
      </c>
      <c r="U477" s="513">
        <f t="shared" si="588"/>
        <v>0</v>
      </c>
      <c r="V477" s="513">
        <f t="shared" si="576"/>
        <v>0</v>
      </c>
      <c r="W477" s="513">
        <f t="shared" si="577"/>
        <v>0</v>
      </c>
      <c r="X477" s="513">
        <f t="shared" si="578"/>
        <v>0</v>
      </c>
      <c r="Y477" s="513">
        <f t="shared" si="579"/>
        <v>0</v>
      </c>
      <c r="Z477" s="513">
        <f t="shared" si="580"/>
        <v>0</v>
      </c>
      <c r="AA477" s="513">
        <f t="shared" si="581"/>
        <v>0</v>
      </c>
      <c r="AB477" s="513">
        <f t="shared" si="582"/>
        <v>0</v>
      </c>
      <c r="AC477" s="513">
        <f t="shared" si="583"/>
        <v>0</v>
      </c>
      <c r="AD477" s="513">
        <f t="shared" si="584"/>
        <v>0</v>
      </c>
      <c r="AE477" s="513">
        <f t="shared" si="585"/>
        <v>0</v>
      </c>
      <c r="AF477" s="513">
        <f t="shared" si="586"/>
        <v>0</v>
      </c>
      <c r="AG477" s="131">
        <f t="shared" si="587"/>
        <v>0</v>
      </c>
    </row>
    <row r="478" spans="2:33" x14ac:dyDescent="0.2">
      <c r="B478" s="25" t="s">
        <v>704</v>
      </c>
      <c r="C478" s="512" t="s">
        <v>696</v>
      </c>
      <c r="D478" s="510" t="s">
        <v>131</v>
      </c>
      <c r="E478" s="513">
        <f t="shared" si="590"/>
        <v>0</v>
      </c>
      <c r="F478" s="513">
        <f t="shared" si="590"/>
        <v>0</v>
      </c>
      <c r="G478" s="513">
        <f t="shared" si="590"/>
        <v>0</v>
      </c>
      <c r="H478" s="513">
        <f t="shared" si="590"/>
        <v>0</v>
      </c>
      <c r="I478" s="513">
        <f t="shared" si="590"/>
        <v>0</v>
      </c>
      <c r="J478" s="513">
        <f t="shared" si="590"/>
        <v>0</v>
      </c>
      <c r="K478" s="513">
        <f t="shared" si="590"/>
        <v>0</v>
      </c>
      <c r="L478" s="513">
        <f t="shared" si="590"/>
        <v>0</v>
      </c>
      <c r="M478" s="513">
        <f t="shared" si="590"/>
        <v>0</v>
      </c>
      <c r="N478" s="513">
        <f t="shared" si="590"/>
        <v>0</v>
      </c>
      <c r="O478" s="513">
        <f t="shared" si="590"/>
        <v>0</v>
      </c>
      <c r="P478" s="513">
        <f t="shared" si="590"/>
        <v>0</v>
      </c>
      <c r="Q478" s="131">
        <f t="shared" si="590"/>
        <v>0</v>
      </c>
      <c r="R478" s="493"/>
      <c r="S478" s="25" t="s">
        <v>704</v>
      </c>
      <c r="T478" s="512" t="s">
        <v>696</v>
      </c>
      <c r="U478" s="513">
        <f t="shared" si="588"/>
        <v>0</v>
      </c>
      <c r="V478" s="513">
        <f t="shared" si="576"/>
        <v>0</v>
      </c>
      <c r="W478" s="513">
        <f t="shared" si="577"/>
        <v>0</v>
      </c>
      <c r="X478" s="513">
        <f t="shared" si="578"/>
        <v>0</v>
      </c>
      <c r="Y478" s="513">
        <f t="shared" si="579"/>
        <v>0</v>
      </c>
      <c r="Z478" s="513">
        <f t="shared" si="580"/>
        <v>0</v>
      </c>
      <c r="AA478" s="513">
        <f t="shared" si="581"/>
        <v>0</v>
      </c>
      <c r="AB478" s="513">
        <f t="shared" si="582"/>
        <v>0</v>
      </c>
      <c r="AC478" s="513">
        <f t="shared" si="583"/>
        <v>0</v>
      </c>
      <c r="AD478" s="513">
        <f t="shared" si="584"/>
        <v>0</v>
      </c>
      <c r="AE478" s="513">
        <f t="shared" si="585"/>
        <v>0</v>
      </c>
      <c r="AF478" s="513">
        <f t="shared" si="586"/>
        <v>0</v>
      </c>
      <c r="AG478" s="131">
        <f t="shared" si="587"/>
        <v>0</v>
      </c>
    </row>
    <row r="479" spans="2:33" x14ac:dyDescent="0.2">
      <c r="B479" s="25"/>
      <c r="C479" s="511" t="s">
        <v>705</v>
      </c>
      <c r="D479" s="510"/>
      <c r="E479" s="513">
        <f t="shared" si="590"/>
        <v>0</v>
      </c>
      <c r="F479" s="513">
        <f t="shared" si="590"/>
        <v>0</v>
      </c>
      <c r="G479" s="513">
        <f t="shared" si="590"/>
        <v>0</v>
      </c>
      <c r="H479" s="513">
        <f t="shared" si="590"/>
        <v>0</v>
      </c>
      <c r="I479" s="513">
        <f t="shared" si="590"/>
        <v>0</v>
      </c>
      <c r="J479" s="513">
        <f t="shared" si="590"/>
        <v>0</v>
      </c>
      <c r="K479" s="513">
        <f t="shared" si="590"/>
        <v>0</v>
      </c>
      <c r="L479" s="513">
        <f t="shared" si="590"/>
        <v>0</v>
      </c>
      <c r="M479" s="513">
        <f t="shared" si="590"/>
        <v>0</v>
      </c>
      <c r="N479" s="513">
        <f t="shared" si="590"/>
        <v>0</v>
      </c>
      <c r="O479" s="513">
        <f t="shared" si="590"/>
        <v>0</v>
      </c>
      <c r="P479" s="513">
        <f t="shared" si="590"/>
        <v>0</v>
      </c>
      <c r="Q479" s="131">
        <f t="shared" si="590"/>
        <v>0</v>
      </c>
      <c r="R479" s="493"/>
      <c r="S479" s="25"/>
      <c r="T479" s="511" t="s">
        <v>705</v>
      </c>
      <c r="U479" s="513">
        <f t="shared" si="588"/>
        <v>0</v>
      </c>
      <c r="V479" s="513">
        <f t="shared" si="576"/>
        <v>0</v>
      </c>
      <c r="W479" s="513">
        <f t="shared" si="577"/>
        <v>0</v>
      </c>
      <c r="X479" s="513">
        <f t="shared" si="578"/>
        <v>0</v>
      </c>
      <c r="Y479" s="513">
        <f t="shared" si="579"/>
        <v>0</v>
      </c>
      <c r="Z479" s="513">
        <f t="shared" si="580"/>
        <v>0</v>
      </c>
      <c r="AA479" s="513">
        <f t="shared" si="581"/>
        <v>0</v>
      </c>
      <c r="AB479" s="513">
        <f t="shared" si="582"/>
        <v>0</v>
      </c>
      <c r="AC479" s="513">
        <f t="shared" si="583"/>
        <v>0</v>
      </c>
      <c r="AD479" s="513">
        <f t="shared" si="584"/>
        <v>0</v>
      </c>
      <c r="AE479" s="513">
        <f t="shared" si="585"/>
        <v>0</v>
      </c>
      <c r="AF479" s="513">
        <f t="shared" si="586"/>
        <v>0</v>
      </c>
      <c r="AG479" s="131">
        <f t="shared" si="587"/>
        <v>0</v>
      </c>
    </row>
    <row r="480" spans="2:33" x14ac:dyDescent="0.2">
      <c r="B480" s="25" t="s">
        <v>706</v>
      </c>
      <c r="C480" s="509" t="s">
        <v>488</v>
      </c>
      <c r="D480" s="510"/>
      <c r="E480" s="513">
        <f t="shared" si="590"/>
        <v>0</v>
      </c>
      <c r="F480" s="513">
        <f t="shared" si="590"/>
        <v>0</v>
      </c>
      <c r="G480" s="513">
        <f t="shared" si="590"/>
        <v>0</v>
      </c>
      <c r="H480" s="513">
        <f t="shared" si="590"/>
        <v>0</v>
      </c>
      <c r="I480" s="513">
        <f t="shared" si="590"/>
        <v>0</v>
      </c>
      <c r="J480" s="513">
        <f t="shared" si="590"/>
        <v>0</v>
      </c>
      <c r="K480" s="513">
        <f t="shared" si="590"/>
        <v>0</v>
      </c>
      <c r="L480" s="513">
        <f t="shared" si="590"/>
        <v>0</v>
      </c>
      <c r="M480" s="513">
        <f t="shared" si="590"/>
        <v>0</v>
      </c>
      <c r="N480" s="513">
        <f t="shared" si="590"/>
        <v>0</v>
      </c>
      <c r="O480" s="513">
        <f t="shared" si="590"/>
        <v>0</v>
      </c>
      <c r="P480" s="513">
        <f t="shared" si="590"/>
        <v>0</v>
      </c>
      <c r="Q480" s="131">
        <f t="shared" si="590"/>
        <v>0</v>
      </c>
      <c r="R480" s="493"/>
      <c r="S480" s="25" t="s">
        <v>706</v>
      </c>
      <c r="T480" s="509" t="s">
        <v>488</v>
      </c>
      <c r="U480" s="513">
        <f t="shared" si="588"/>
        <v>0</v>
      </c>
      <c r="V480" s="513">
        <f t="shared" si="576"/>
        <v>0</v>
      </c>
      <c r="W480" s="513">
        <f t="shared" si="577"/>
        <v>0</v>
      </c>
      <c r="X480" s="513">
        <f t="shared" si="578"/>
        <v>0</v>
      </c>
      <c r="Y480" s="513">
        <f t="shared" si="579"/>
        <v>0</v>
      </c>
      <c r="Z480" s="513">
        <f t="shared" si="580"/>
        <v>0</v>
      </c>
      <c r="AA480" s="513">
        <f t="shared" si="581"/>
        <v>0</v>
      </c>
      <c r="AB480" s="513">
        <f t="shared" si="582"/>
        <v>0</v>
      </c>
      <c r="AC480" s="513">
        <f t="shared" si="583"/>
        <v>0</v>
      </c>
      <c r="AD480" s="513">
        <f t="shared" si="584"/>
        <v>0</v>
      </c>
      <c r="AE480" s="513">
        <f t="shared" si="585"/>
        <v>0</v>
      </c>
      <c r="AF480" s="513">
        <f t="shared" si="586"/>
        <v>0</v>
      </c>
      <c r="AG480" s="498">
        <f t="shared" si="587"/>
        <v>0</v>
      </c>
    </row>
    <row r="481" spans="2:33" x14ac:dyDescent="0.2">
      <c r="B481" s="25" t="s">
        <v>707</v>
      </c>
      <c r="C481" s="495" t="s">
        <v>648</v>
      </c>
      <c r="D481" s="510" t="s">
        <v>479</v>
      </c>
      <c r="E481" s="513">
        <f t="shared" si="590"/>
        <v>0</v>
      </c>
      <c r="F481" s="513">
        <f t="shared" si="590"/>
        <v>0</v>
      </c>
      <c r="G481" s="513">
        <f t="shared" si="590"/>
        <v>0</v>
      </c>
      <c r="H481" s="513">
        <f t="shared" si="590"/>
        <v>0</v>
      </c>
      <c r="I481" s="513">
        <f t="shared" si="590"/>
        <v>0</v>
      </c>
      <c r="J481" s="513">
        <f t="shared" si="590"/>
        <v>0</v>
      </c>
      <c r="K481" s="513">
        <f t="shared" si="590"/>
        <v>0</v>
      </c>
      <c r="L481" s="513">
        <f t="shared" si="590"/>
        <v>0</v>
      </c>
      <c r="M481" s="513">
        <f t="shared" si="590"/>
        <v>0</v>
      </c>
      <c r="N481" s="513">
        <f t="shared" si="590"/>
        <v>0</v>
      </c>
      <c r="O481" s="513">
        <f t="shared" si="590"/>
        <v>0</v>
      </c>
      <c r="P481" s="513">
        <f t="shared" si="590"/>
        <v>0</v>
      </c>
      <c r="Q481" s="131">
        <f t="shared" si="590"/>
        <v>0</v>
      </c>
      <c r="R481" s="493"/>
      <c r="S481" s="25" t="s">
        <v>707</v>
      </c>
      <c r="T481" s="495" t="s">
        <v>648</v>
      </c>
      <c r="U481" s="513">
        <f t="shared" si="588"/>
        <v>0</v>
      </c>
      <c r="V481" s="513">
        <f t="shared" ref="V481:V498" si="591">+AH118+AH239+AH360</f>
        <v>0</v>
      </c>
      <c r="W481" s="513">
        <f t="shared" ref="W481:W498" si="592">+AI118+AI239+AI360</f>
        <v>0</v>
      </c>
      <c r="X481" s="513">
        <f t="shared" ref="X481:X498" si="593">+AJ118+AJ239+AJ360</f>
        <v>0</v>
      </c>
      <c r="Y481" s="513">
        <f t="shared" ref="Y481:Y498" si="594">+AK118+AK239+AK360</f>
        <v>0</v>
      </c>
      <c r="Z481" s="513">
        <f t="shared" ref="Z481:Z498" si="595">+AL118+AL239+AL360</f>
        <v>0</v>
      </c>
      <c r="AA481" s="513">
        <f t="shared" ref="AA481:AA498" si="596">+AM118+AM239+AM360</f>
        <v>0</v>
      </c>
      <c r="AB481" s="513">
        <f t="shared" ref="AB481:AB498" si="597">+AN118+AN239+AN360</f>
        <v>0</v>
      </c>
      <c r="AC481" s="513">
        <f t="shared" ref="AC481:AC498" si="598">+AO118+AO239+AO360</f>
        <v>0</v>
      </c>
      <c r="AD481" s="513">
        <f t="shared" ref="AD481:AD498" si="599">+AP118+AP239+AP360</f>
        <v>0</v>
      </c>
      <c r="AE481" s="513">
        <f t="shared" ref="AE481:AE498" si="600">+AQ118+AQ239+AQ360</f>
        <v>0</v>
      </c>
      <c r="AF481" s="513">
        <f t="shared" ref="AF481:AF498" si="601">+AR118+AR239+AR360</f>
        <v>0</v>
      </c>
      <c r="AG481" s="131">
        <f t="shared" ref="AG481:AG498" si="602">+AS118+AS239+AS360</f>
        <v>0</v>
      </c>
    </row>
    <row r="482" spans="2:33" x14ac:dyDescent="0.2">
      <c r="B482" s="25" t="s">
        <v>708</v>
      </c>
      <c r="C482" s="526" t="s">
        <v>481</v>
      </c>
      <c r="D482" s="510" t="s">
        <v>131</v>
      </c>
      <c r="E482" s="513">
        <f t="shared" si="590"/>
        <v>0</v>
      </c>
      <c r="F482" s="513">
        <f t="shared" si="590"/>
        <v>0</v>
      </c>
      <c r="G482" s="513">
        <f t="shared" si="590"/>
        <v>0</v>
      </c>
      <c r="H482" s="513">
        <f t="shared" si="590"/>
        <v>0</v>
      </c>
      <c r="I482" s="513">
        <f t="shared" si="590"/>
        <v>0</v>
      </c>
      <c r="J482" s="513">
        <f t="shared" si="590"/>
        <v>0</v>
      </c>
      <c r="K482" s="513">
        <f t="shared" si="590"/>
        <v>0</v>
      </c>
      <c r="L482" s="513">
        <f t="shared" si="590"/>
        <v>0</v>
      </c>
      <c r="M482" s="513">
        <f t="shared" si="590"/>
        <v>0</v>
      </c>
      <c r="N482" s="513">
        <f t="shared" si="590"/>
        <v>0</v>
      </c>
      <c r="O482" s="513">
        <f t="shared" si="590"/>
        <v>0</v>
      </c>
      <c r="P482" s="513">
        <f t="shared" si="590"/>
        <v>0</v>
      </c>
      <c r="Q482" s="131">
        <f t="shared" si="590"/>
        <v>0</v>
      </c>
      <c r="R482" s="493"/>
      <c r="S482" s="25" t="s">
        <v>708</v>
      </c>
      <c r="T482" s="526" t="s">
        <v>481</v>
      </c>
      <c r="U482" s="513">
        <f t="shared" si="588"/>
        <v>0</v>
      </c>
      <c r="V482" s="513">
        <f t="shared" si="591"/>
        <v>0</v>
      </c>
      <c r="W482" s="513">
        <f t="shared" si="592"/>
        <v>0</v>
      </c>
      <c r="X482" s="513">
        <f t="shared" si="593"/>
        <v>0</v>
      </c>
      <c r="Y482" s="513">
        <f t="shared" si="594"/>
        <v>0</v>
      </c>
      <c r="Z482" s="513">
        <f t="shared" si="595"/>
        <v>0</v>
      </c>
      <c r="AA482" s="513">
        <f t="shared" si="596"/>
        <v>0</v>
      </c>
      <c r="AB482" s="513">
        <f t="shared" si="597"/>
        <v>0</v>
      </c>
      <c r="AC482" s="513">
        <f t="shared" si="598"/>
        <v>0</v>
      </c>
      <c r="AD482" s="513">
        <f t="shared" si="599"/>
        <v>0</v>
      </c>
      <c r="AE482" s="513">
        <f t="shared" si="600"/>
        <v>0</v>
      </c>
      <c r="AF482" s="513">
        <f t="shared" si="601"/>
        <v>0</v>
      </c>
      <c r="AG482" s="131">
        <f t="shared" si="602"/>
        <v>0</v>
      </c>
    </row>
    <row r="483" spans="2:33" x14ac:dyDescent="0.2">
      <c r="B483" s="25" t="s">
        <v>709</v>
      </c>
      <c r="C483" s="534" t="s">
        <v>690</v>
      </c>
      <c r="D483" s="510" t="s">
        <v>131</v>
      </c>
      <c r="E483" s="513">
        <f t="shared" si="590"/>
        <v>0</v>
      </c>
      <c r="F483" s="513">
        <f t="shared" si="590"/>
        <v>0</v>
      </c>
      <c r="G483" s="513">
        <f t="shared" si="590"/>
        <v>0</v>
      </c>
      <c r="H483" s="513">
        <f t="shared" si="590"/>
        <v>0</v>
      </c>
      <c r="I483" s="513">
        <f t="shared" si="590"/>
        <v>0</v>
      </c>
      <c r="J483" s="513">
        <f t="shared" si="590"/>
        <v>0</v>
      </c>
      <c r="K483" s="513">
        <f t="shared" si="590"/>
        <v>0</v>
      </c>
      <c r="L483" s="513">
        <f t="shared" si="590"/>
        <v>0</v>
      </c>
      <c r="M483" s="513">
        <f t="shared" si="590"/>
        <v>0</v>
      </c>
      <c r="N483" s="513">
        <f t="shared" si="590"/>
        <v>0</v>
      </c>
      <c r="O483" s="513">
        <f t="shared" si="590"/>
        <v>0</v>
      </c>
      <c r="P483" s="513">
        <f t="shared" si="590"/>
        <v>0</v>
      </c>
      <c r="Q483" s="131">
        <f t="shared" si="590"/>
        <v>0</v>
      </c>
      <c r="R483" s="493"/>
      <c r="S483" s="25" t="s">
        <v>709</v>
      </c>
      <c r="T483" s="534" t="s">
        <v>690</v>
      </c>
      <c r="U483" s="513">
        <f t="shared" ref="U483:U498" si="603">+AG120+AG241+AG362</f>
        <v>0</v>
      </c>
      <c r="V483" s="513">
        <f t="shared" si="591"/>
        <v>0</v>
      </c>
      <c r="W483" s="513">
        <f t="shared" si="592"/>
        <v>0</v>
      </c>
      <c r="X483" s="513">
        <f t="shared" si="593"/>
        <v>0</v>
      </c>
      <c r="Y483" s="513">
        <f t="shared" si="594"/>
        <v>0</v>
      </c>
      <c r="Z483" s="513">
        <f t="shared" si="595"/>
        <v>0</v>
      </c>
      <c r="AA483" s="513">
        <f t="shared" si="596"/>
        <v>0</v>
      </c>
      <c r="AB483" s="513">
        <f t="shared" si="597"/>
        <v>0</v>
      </c>
      <c r="AC483" s="513">
        <f t="shared" si="598"/>
        <v>0</v>
      </c>
      <c r="AD483" s="513">
        <f t="shared" si="599"/>
        <v>0</v>
      </c>
      <c r="AE483" s="513">
        <f t="shared" si="600"/>
        <v>0</v>
      </c>
      <c r="AF483" s="513">
        <f t="shared" si="601"/>
        <v>0</v>
      </c>
      <c r="AG483" s="131">
        <f t="shared" si="602"/>
        <v>0</v>
      </c>
    </row>
    <row r="484" spans="2:33" x14ac:dyDescent="0.2">
      <c r="B484" s="25" t="s">
        <v>710</v>
      </c>
      <c r="C484" s="534" t="s">
        <v>696</v>
      </c>
      <c r="D484" s="510" t="s">
        <v>131</v>
      </c>
      <c r="E484" s="513">
        <f t="shared" si="590"/>
        <v>0</v>
      </c>
      <c r="F484" s="513">
        <f t="shared" si="590"/>
        <v>0</v>
      </c>
      <c r="G484" s="513">
        <f t="shared" si="590"/>
        <v>0</v>
      </c>
      <c r="H484" s="513">
        <f t="shared" si="590"/>
        <v>0</v>
      </c>
      <c r="I484" s="513">
        <f t="shared" si="590"/>
        <v>0</v>
      </c>
      <c r="J484" s="513">
        <f t="shared" si="590"/>
        <v>0</v>
      </c>
      <c r="K484" s="513">
        <f t="shared" si="590"/>
        <v>0</v>
      </c>
      <c r="L484" s="513">
        <f t="shared" si="590"/>
        <v>0</v>
      </c>
      <c r="M484" s="513">
        <f t="shared" si="590"/>
        <v>0</v>
      </c>
      <c r="N484" s="513">
        <f t="shared" si="590"/>
        <v>0</v>
      </c>
      <c r="O484" s="513">
        <f t="shared" si="590"/>
        <v>0</v>
      </c>
      <c r="P484" s="513">
        <f t="shared" si="590"/>
        <v>0</v>
      </c>
      <c r="Q484" s="131">
        <f t="shared" si="590"/>
        <v>0</v>
      </c>
      <c r="R484" s="493"/>
      <c r="S484" s="25" t="s">
        <v>710</v>
      </c>
      <c r="T484" s="534" t="s">
        <v>696</v>
      </c>
      <c r="U484" s="513">
        <f t="shared" si="603"/>
        <v>0</v>
      </c>
      <c r="V484" s="513">
        <f t="shared" si="591"/>
        <v>0</v>
      </c>
      <c r="W484" s="513">
        <f t="shared" si="592"/>
        <v>0</v>
      </c>
      <c r="X484" s="513">
        <f t="shared" si="593"/>
        <v>0</v>
      </c>
      <c r="Y484" s="513">
        <f t="shared" si="594"/>
        <v>0</v>
      </c>
      <c r="Z484" s="513">
        <f t="shared" si="595"/>
        <v>0</v>
      </c>
      <c r="AA484" s="513">
        <f t="shared" si="596"/>
        <v>0</v>
      </c>
      <c r="AB484" s="513">
        <f t="shared" si="597"/>
        <v>0</v>
      </c>
      <c r="AC484" s="513">
        <f t="shared" si="598"/>
        <v>0</v>
      </c>
      <c r="AD484" s="513">
        <f t="shared" si="599"/>
        <v>0</v>
      </c>
      <c r="AE484" s="513">
        <f t="shared" si="600"/>
        <v>0</v>
      </c>
      <c r="AF484" s="513">
        <f t="shared" si="601"/>
        <v>0</v>
      </c>
      <c r="AG484" s="131">
        <f t="shared" si="602"/>
        <v>0</v>
      </c>
    </row>
    <row r="485" spans="2:33" x14ac:dyDescent="0.2">
      <c r="B485" s="324"/>
      <c r="C485" s="772" t="s">
        <v>505</v>
      </c>
      <c r="D485" s="508"/>
      <c r="E485" s="135">
        <f t="shared" si="590"/>
        <v>0</v>
      </c>
      <c r="F485" s="135">
        <f t="shared" si="590"/>
        <v>0</v>
      </c>
      <c r="G485" s="135">
        <f t="shared" si="590"/>
        <v>0</v>
      </c>
      <c r="H485" s="135">
        <f t="shared" si="590"/>
        <v>0</v>
      </c>
      <c r="I485" s="135">
        <f t="shared" si="590"/>
        <v>0</v>
      </c>
      <c r="J485" s="135">
        <f t="shared" si="590"/>
        <v>0</v>
      </c>
      <c r="K485" s="135">
        <f t="shared" si="590"/>
        <v>0</v>
      </c>
      <c r="L485" s="135">
        <f t="shared" si="590"/>
        <v>0</v>
      </c>
      <c r="M485" s="135">
        <f t="shared" si="590"/>
        <v>0</v>
      </c>
      <c r="N485" s="135">
        <f t="shared" si="590"/>
        <v>0</v>
      </c>
      <c r="O485" s="135">
        <f t="shared" si="590"/>
        <v>0</v>
      </c>
      <c r="P485" s="135">
        <f t="shared" si="590"/>
        <v>0</v>
      </c>
      <c r="Q485" s="130">
        <f t="shared" si="590"/>
        <v>0</v>
      </c>
      <c r="R485" s="493"/>
      <c r="S485" s="324"/>
      <c r="T485" s="772" t="s">
        <v>505</v>
      </c>
      <c r="U485" s="135">
        <f t="shared" si="603"/>
        <v>0</v>
      </c>
      <c r="V485" s="135">
        <f t="shared" si="591"/>
        <v>0</v>
      </c>
      <c r="W485" s="135">
        <f t="shared" si="592"/>
        <v>0</v>
      </c>
      <c r="X485" s="135">
        <f t="shared" si="593"/>
        <v>0</v>
      </c>
      <c r="Y485" s="135">
        <f t="shared" si="594"/>
        <v>0</v>
      </c>
      <c r="Z485" s="135">
        <f t="shared" si="595"/>
        <v>0</v>
      </c>
      <c r="AA485" s="135">
        <f t="shared" si="596"/>
        <v>0</v>
      </c>
      <c r="AB485" s="135">
        <f t="shared" si="597"/>
        <v>0</v>
      </c>
      <c r="AC485" s="135">
        <f t="shared" si="598"/>
        <v>0</v>
      </c>
      <c r="AD485" s="135">
        <f t="shared" si="599"/>
        <v>0</v>
      </c>
      <c r="AE485" s="135">
        <f t="shared" si="600"/>
        <v>0</v>
      </c>
      <c r="AF485" s="135">
        <f t="shared" si="601"/>
        <v>0</v>
      </c>
      <c r="AG485" s="130">
        <f t="shared" si="602"/>
        <v>0</v>
      </c>
    </row>
    <row r="486" spans="2:33" x14ac:dyDescent="0.2">
      <c r="B486" s="25" t="s">
        <v>711</v>
      </c>
      <c r="C486" s="509" t="s">
        <v>488</v>
      </c>
      <c r="D486" s="510"/>
      <c r="E486" s="513">
        <f t="shared" si="590"/>
        <v>0</v>
      </c>
      <c r="F486" s="513">
        <f t="shared" si="590"/>
        <v>0</v>
      </c>
      <c r="G486" s="513">
        <f t="shared" si="590"/>
        <v>0</v>
      </c>
      <c r="H486" s="513">
        <f t="shared" si="590"/>
        <v>0</v>
      </c>
      <c r="I486" s="513">
        <f t="shared" si="590"/>
        <v>0</v>
      </c>
      <c r="J486" s="513">
        <f t="shared" si="590"/>
        <v>0</v>
      </c>
      <c r="K486" s="513">
        <f t="shared" si="590"/>
        <v>0</v>
      </c>
      <c r="L486" s="513">
        <f t="shared" si="590"/>
        <v>0</v>
      </c>
      <c r="M486" s="513">
        <f t="shared" si="590"/>
        <v>0</v>
      </c>
      <c r="N486" s="513">
        <f t="shared" si="590"/>
        <v>0</v>
      </c>
      <c r="O486" s="513">
        <f t="shared" si="590"/>
        <v>0</v>
      </c>
      <c r="P486" s="513">
        <f t="shared" si="590"/>
        <v>0</v>
      </c>
      <c r="Q486" s="131">
        <f t="shared" si="590"/>
        <v>0</v>
      </c>
      <c r="R486" s="493"/>
      <c r="S486" s="25" t="s">
        <v>711</v>
      </c>
      <c r="T486" s="509" t="s">
        <v>488</v>
      </c>
      <c r="U486" s="513">
        <f t="shared" si="603"/>
        <v>0</v>
      </c>
      <c r="V486" s="513">
        <f t="shared" si="591"/>
        <v>0</v>
      </c>
      <c r="W486" s="513">
        <f t="shared" si="592"/>
        <v>0</v>
      </c>
      <c r="X486" s="513">
        <f t="shared" si="593"/>
        <v>0</v>
      </c>
      <c r="Y486" s="513">
        <f t="shared" si="594"/>
        <v>0</v>
      </c>
      <c r="Z486" s="513">
        <f t="shared" si="595"/>
        <v>0</v>
      </c>
      <c r="AA486" s="513">
        <f t="shared" si="596"/>
        <v>0</v>
      </c>
      <c r="AB486" s="513">
        <f t="shared" si="597"/>
        <v>0</v>
      </c>
      <c r="AC486" s="513">
        <f t="shared" si="598"/>
        <v>0</v>
      </c>
      <c r="AD486" s="513">
        <f t="shared" si="599"/>
        <v>0</v>
      </c>
      <c r="AE486" s="513">
        <f t="shared" si="600"/>
        <v>0</v>
      </c>
      <c r="AF486" s="513">
        <f t="shared" si="601"/>
        <v>0</v>
      </c>
      <c r="AG486" s="498">
        <f t="shared" si="602"/>
        <v>0</v>
      </c>
    </row>
    <row r="487" spans="2:33" x14ac:dyDescent="0.2">
      <c r="B487" s="25" t="s">
        <v>712</v>
      </c>
      <c r="C487" s="495" t="s">
        <v>648</v>
      </c>
      <c r="D487" s="510" t="s">
        <v>479</v>
      </c>
      <c r="E487" s="513">
        <f t="shared" ref="E487:Q498" si="604">+E124+E245+E366</f>
        <v>0</v>
      </c>
      <c r="F487" s="513">
        <f t="shared" si="604"/>
        <v>0</v>
      </c>
      <c r="G487" s="513">
        <f t="shared" si="604"/>
        <v>0</v>
      </c>
      <c r="H487" s="513">
        <f t="shared" si="604"/>
        <v>0</v>
      </c>
      <c r="I487" s="513">
        <f t="shared" si="604"/>
        <v>0</v>
      </c>
      <c r="J487" s="513">
        <f t="shared" si="604"/>
        <v>0</v>
      </c>
      <c r="K487" s="513">
        <f t="shared" si="604"/>
        <v>0</v>
      </c>
      <c r="L487" s="513">
        <f t="shared" si="604"/>
        <v>0</v>
      </c>
      <c r="M487" s="513">
        <f t="shared" si="604"/>
        <v>0</v>
      </c>
      <c r="N487" s="513">
        <f t="shared" si="604"/>
        <v>0</v>
      </c>
      <c r="O487" s="513">
        <f t="shared" si="604"/>
        <v>0</v>
      </c>
      <c r="P487" s="513">
        <f t="shared" si="604"/>
        <v>0</v>
      </c>
      <c r="Q487" s="131">
        <f t="shared" si="604"/>
        <v>0</v>
      </c>
      <c r="R487" s="493"/>
      <c r="S487" s="25" t="s">
        <v>712</v>
      </c>
      <c r="T487" s="495" t="s">
        <v>648</v>
      </c>
      <c r="U487" s="513">
        <f t="shared" si="603"/>
        <v>0</v>
      </c>
      <c r="V487" s="513">
        <f t="shared" si="591"/>
        <v>0</v>
      </c>
      <c r="W487" s="513">
        <f t="shared" si="592"/>
        <v>0</v>
      </c>
      <c r="X487" s="513">
        <f t="shared" si="593"/>
        <v>0</v>
      </c>
      <c r="Y487" s="513">
        <f t="shared" si="594"/>
        <v>0</v>
      </c>
      <c r="Z487" s="513">
        <f t="shared" si="595"/>
        <v>0</v>
      </c>
      <c r="AA487" s="513">
        <f t="shared" si="596"/>
        <v>0</v>
      </c>
      <c r="AB487" s="513">
        <f t="shared" si="597"/>
        <v>0</v>
      </c>
      <c r="AC487" s="513">
        <f t="shared" si="598"/>
        <v>0</v>
      </c>
      <c r="AD487" s="513">
        <f t="shared" si="599"/>
        <v>0</v>
      </c>
      <c r="AE487" s="513">
        <f t="shared" si="600"/>
        <v>0</v>
      </c>
      <c r="AF487" s="513">
        <f t="shared" si="601"/>
        <v>0</v>
      </c>
      <c r="AG487" s="131">
        <f t="shared" si="602"/>
        <v>0</v>
      </c>
    </row>
    <row r="488" spans="2:33" x14ac:dyDescent="0.2">
      <c r="B488" s="25" t="s">
        <v>713</v>
      </c>
      <c r="C488" s="526" t="s">
        <v>481</v>
      </c>
      <c r="D488" s="510" t="s">
        <v>131</v>
      </c>
      <c r="E488" s="513">
        <f t="shared" si="604"/>
        <v>0</v>
      </c>
      <c r="F488" s="513">
        <f t="shared" si="604"/>
        <v>0</v>
      </c>
      <c r="G488" s="513">
        <f t="shared" si="604"/>
        <v>0</v>
      </c>
      <c r="H488" s="513">
        <f t="shared" si="604"/>
        <v>0</v>
      </c>
      <c r="I488" s="513">
        <f t="shared" si="604"/>
        <v>0</v>
      </c>
      <c r="J488" s="513">
        <f t="shared" si="604"/>
        <v>0</v>
      </c>
      <c r="K488" s="513">
        <f t="shared" si="604"/>
        <v>0</v>
      </c>
      <c r="L488" s="513">
        <f t="shared" si="604"/>
        <v>0</v>
      </c>
      <c r="M488" s="513">
        <f t="shared" si="604"/>
        <v>0</v>
      </c>
      <c r="N488" s="513">
        <f t="shared" si="604"/>
        <v>0</v>
      </c>
      <c r="O488" s="513">
        <f t="shared" si="604"/>
        <v>0</v>
      </c>
      <c r="P488" s="513">
        <f t="shared" si="604"/>
        <v>0</v>
      </c>
      <c r="Q488" s="131">
        <f t="shared" si="604"/>
        <v>0</v>
      </c>
      <c r="R488" s="493"/>
      <c r="S488" s="25" t="s">
        <v>713</v>
      </c>
      <c r="T488" s="526" t="s">
        <v>481</v>
      </c>
      <c r="U488" s="513">
        <f t="shared" si="603"/>
        <v>0</v>
      </c>
      <c r="V488" s="513">
        <f t="shared" si="591"/>
        <v>0</v>
      </c>
      <c r="W488" s="513">
        <f t="shared" si="592"/>
        <v>0</v>
      </c>
      <c r="X488" s="513">
        <f t="shared" si="593"/>
        <v>0</v>
      </c>
      <c r="Y488" s="513">
        <f t="shared" si="594"/>
        <v>0</v>
      </c>
      <c r="Z488" s="513">
        <f t="shared" si="595"/>
        <v>0</v>
      </c>
      <c r="AA488" s="513">
        <f t="shared" si="596"/>
        <v>0</v>
      </c>
      <c r="AB488" s="513">
        <f t="shared" si="597"/>
        <v>0</v>
      </c>
      <c r="AC488" s="513">
        <f t="shared" si="598"/>
        <v>0</v>
      </c>
      <c r="AD488" s="513">
        <f t="shared" si="599"/>
        <v>0</v>
      </c>
      <c r="AE488" s="513">
        <f t="shared" si="600"/>
        <v>0</v>
      </c>
      <c r="AF488" s="513">
        <f t="shared" si="601"/>
        <v>0</v>
      </c>
      <c r="AG488" s="131">
        <f t="shared" si="602"/>
        <v>0</v>
      </c>
    </row>
    <row r="489" spans="2:33" x14ac:dyDescent="0.2">
      <c r="B489" s="322" t="s">
        <v>274</v>
      </c>
      <c r="C489" s="773" t="s">
        <v>714</v>
      </c>
      <c r="D489" s="515" t="s">
        <v>131</v>
      </c>
      <c r="E489" s="133">
        <f t="shared" si="604"/>
        <v>0</v>
      </c>
      <c r="F489" s="133">
        <f t="shared" si="604"/>
        <v>0</v>
      </c>
      <c r="G489" s="133">
        <f t="shared" si="604"/>
        <v>0</v>
      </c>
      <c r="H489" s="133">
        <f t="shared" si="604"/>
        <v>0</v>
      </c>
      <c r="I489" s="133">
        <f t="shared" si="604"/>
        <v>0</v>
      </c>
      <c r="J489" s="133">
        <f t="shared" si="604"/>
        <v>0</v>
      </c>
      <c r="K489" s="133">
        <f t="shared" si="604"/>
        <v>0</v>
      </c>
      <c r="L489" s="133">
        <f t="shared" si="604"/>
        <v>0</v>
      </c>
      <c r="M489" s="133">
        <f t="shared" si="604"/>
        <v>0</v>
      </c>
      <c r="N489" s="133">
        <f t="shared" si="604"/>
        <v>0</v>
      </c>
      <c r="O489" s="133">
        <f t="shared" si="604"/>
        <v>0</v>
      </c>
      <c r="P489" s="133">
        <f t="shared" si="604"/>
        <v>0</v>
      </c>
      <c r="Q489" s="134">
        <f t="shared" si="604"/>
        <v>0</v>
      </c>
      <c r="R489" s="493"/>
      <c r="S489" s="322" t="s">
        <v>274</v>
      </c>
      <c r="T489" s="773" t="s">
        <v>714</v>
      </c>
      <c r="U489" s="133">
        <f t="shared" si="603"/>
        <v>0</v>
      </c>
      <c r="V489" s="133">
        <f t="shared" si="591"/>
        <v>0</v>
      </c>
      <c r="W489" s="133">
        <f t="shared" si="592"/>
        <v>0</v>
      </c>
      <c r="X489" s="133">
        <f t="shared" si="593"/>
        <v>0</v>
      </c>
      <c r="Y489" s="133">
        <f t="shared" si="594"/>
        <v>0</v>
      </c>
      <c r="Z489" s="133">
        <f t="shared" si="595"/>
        <v>0</v>
      </c>
      <c r="AA489" s="133">
        <f t="shared" si="596"/>
        <v>0</v>
      </c>
      <c r="AB489" s="133">
        <f t="shared" si="597"/>
        <v>0</v>
      </c>
      <c r="AC489" s="133">
        <f t="shared" si="598"/>
        <v>0</v>
      </c>
      <c r="AD489" s="133">
        <f t="shared" si="599"/>
        <v>0</v>
      </c>
      <c r="AE489" s="133">
        <f t="shared" si="600"/>
        <v>0</v>
      </c>
      <c r="AF489" s="133">
        <f t="shared" si="601"/>
        <v>0</v>
      </c>
      <c r="AG489" s="134">
        <f t="shared" si="602"/>
        <v>0</v>
      </c>
    </row>
    <row r="490" spans="2:33" x14ac:dyDescent="0.2">
      <c r="B490" s="322" t="s">
        <v>275</v>
      </c>
      <c r="C490" s="491" t="s">
        <v>506</v>
      </c>
      <c r="D490" s="515" t="s">
        <v>131</v>
      </c>
      <c r="E490" s="133">
        <f t="shared" si="604"/>
        <v>0</v>
      </c>
      <c r="F490" s="133">
        <f t="shared" si="604"/>
        <v>0</v>
      </c>
      <c r="G490" s="133">
        <f t="shared" si="604"/>
        <v>0</v>
      </c>
      <c r="H490" s="133">
        <f t="shared" si="604"/>
        <v>0</v>
      </c>
      <c r="I490" s="133">
        <f t="shared" si="604"/>
        <v>0</v>
      </c>
      <c r="J490" s="133">
        <f t="shared" si="604"/>
        <v>0</v>
      </c>
      <c r="K490" s="133">
        <f t="shared" si="604"/>
        <v>0</v>
      </c>
      <c r="L490" s="133">
        <f t="shared" si="604"/>
        <v>0</v>
      </c>
      <c r="M490" s="133">
        <f t="shared" si="604"/>
        <v>0</v>
      </c>
      <c r="N490" s="133">
        <f t="shared" si="604"/>
        <v>0</v>
      </c>
      <c r="O490" s="133">
        <f t="shared" si="604"/>
        <v>0</v>
      </c>
      <c r="P490" s="133">
        <f t="shared" si="604"/>
        <v>0</v>
      </c>
      <c r="Q490" s="134">
        <f t="shared" si="604"/>
        <v>0</v>
      </c>
      <c r="R490" s="493"/>
      <c r="S490" s="322" t="s">
        <v>275</v>
      </c>
      <c r="T490" s="491" t="s">
        <v>506</v>
      </c>
      <c r="U490" s="133">
        <f t="shared" si="603"/>
        <v>0</v>
      </c>
      <c r="V490" s="133">
        <f t="shared" si="591"/>
        <v>0</v>
      </c>
      <c r="W490" s="133">
        <f t="shared" si="592"/>
        <v>0</v>
      </c>
      <c r="X490" s="133">
        <f t="shared" si="593"/>
        <v>0</v>
      </c>
      <c r="Y490" s="133">
        <f t="shared" si="594"/>
        <v>0</v>
      </c>
      <c r="Z490" s="133">
        <f t="shared" si="595"/>
        <v>0</v>
      </c>
      <c r="AA490" s="133">
        <f t="shared" si="596"/>
        <v>0</v>
      </c>
      <c r="AB490" s="133">
        <f t="shared" si="597"/>
        <v>0</v>
      </c>
      <c r="AC490" s="133">
        <f t="shared" si="598"/>
        <v>0</v>
      </c>
      <c r="AD490" s="133">
        <f t="shared" si="599"/>
        <v>0</v>
      </c>
      <c r="AE490" s="133">
        <f t="shared" si="600"/>
        <v>0</v>
      </c>
      <c r="AF490" s="133">
        <f t="shared" si="601"/>
        <v>0</v>
      </c>
      <c r="AG490" s="134">
        <f t="shared" si="602"/>
        <v>0</v>
      </c>
    </row>
    <row r="491" spans="2:33" x14ac:dyDescent="0.2">
      <c r="B491" s="72" t="s">
        <v>507</v>
      </c>
      <c r="C491" s="532" t="s">
        <v>508</v>
      </c>
      <c r="D491" s="517"/>
      <c r="E491" s="523">
        <f t="shared" si="604"/>
        <v>0</v>
      </c>
      <c r="F491" s="523">
        <f t="shared" si="604"/>
        <v>0</v>
      </c>
      <c r="G491" s="523">
        <f t="shared" si="604"/>
        <v>0</v>
      </c>
      <c r="H491" s="523">
        <f t="shared" si="604"/>
        <v>0</v>
      </c>
      <c r="I491" s="523">
        <f t="shared" si="604"/>
        <v>0</v>
      </c>
      <c r="J491" s="523">
        <f t="shared" si="604"/>
        <v>0</v>
      </c>
      <c r="K491" s="523">
        <f t="shared" si="604"/>
        <v>0</v>
      </c>
      <c r="L491" s="523">
        <f t="shared" si="604"/>
        <v>0</v>
      </c>
      <c r="M491" s="523">
        <f t="shared" si="604"/>
        <v>0</v>
      </c>
      <c r="N491" s="523">
        <f t="shared" si="604"/>
        <v>0</v>
      </c>
      <c r="O491" s="523">
        <f t="shared" si="604"/>
        <v>0</v>
      </c>
      <c r="P491" s="523">
        <f t="shared" si="604"/>
        <v>0</v>
      </c>
      <c r="Q491" s="524">
        <f t="shared" si="604"/>
        <v>0</v>
      </c>
      <c r="R491" s="493"/>
      <c r="S491" s="72" t="s">
        <v>507</v>
      </c>
      <c r="T491" s="532" t="s">
        <v>508</v>
      </c>
      <c r="U491" s="523">
        <f t="shared" si="603"/>
        <v>0</v>
      </c>
      <c r="V491" s="523">
        <f t="shared" si="591"/>
        <v>0</v>
      </c>
      <c r="W491" s="523">
        <f t="shared" si="592"/>
        <v>0</v>
      </c>
      <c r="X491" s="523">
        <f t="shared" si="593"/>
        <v>0</v>
      </c>
      <c r="Y491" s="523">
        <f t="shared" si="594"/>
        <v>0</v>
      </c>
      <c r="Z491" s="523">
        <f t="shared" si="595"/>
        <v>0</v>
      </c>
      <c r="AA491" s="523">
        <f t="shared" si="596"/>
        <v>0</v>
      </c>
      <c r="AB491" s="523">
        <f t="shared" si="597"/>
        <v>0</v>
      </c>
      <c r="AC491" s="523">
        <f t="shared" si="598"/>
        <v>0</v>
      </c>
      <c r="AD491" s="523">
        <f t="shared" si="599"/>
        <v>0</v>
      </c>
      <c r="AE491" s="523">
        <f t="shared" si="600"/>
        <v>0</v>
      </c>
      <c r="AF491" s="523">
        <f t="shared" si="601"/>
        <v>0</v>
      </c>
      <c r="AG491" s="524">
        <f t="shared" si="602"/>
        <v>0</v>
      </c>
    </row>
    <row r="492" spans="2:33" x14ac:dyDescent="0.2">
      <c r="B492" s="25" t="s">
        <v>509</v>
      </c>
      <c r="C492" s="533" t="s">
        <v>510</v>
      </c>
      <c r="D492" s="510"/>
      <c r="E492" s="513">
        <f t="shared" si="604"/>
        <v>0</v>
      </c>
      <c r="F492" s="513">
        <f t="shared" si="604"/>
        <v>0</v>
      </c>
      <c r="G492" s="513">
        <f t="shared" si="604"/>
        <v>0</v>
      </c>
      <c r="H492" s="513">
        <f t="shared" si="604"/>
        <v>0</v>
      </c>
      <c r="I492" s="513">
        <f t="shared" si="604"/>
        <v>0</v>
      </c>
      <c r="J492" s="513">
        <f t="shared" si="604"/>
        <v>0</v>
      </c>
      <c r="K492" s="513">
        <f t="shared" si="604"/>
        <v>0</v>
      </c>
      <c r="L492" s="513">
        <f t="shared" si="604"/>
        <v>0</v>
      </c>
      <c r="M492" s="513">
        <f t="shared" si="604"/>
        <v>0</v>
      </c>
      <c r="N492" s="513">
        <f t="shared" si="604"/>
        <v>0</v>
      </c>
      <c r="O492" s="513">
        <f t="shared" si="604"/>
        <v>0</v>
      </c>
      <c r="P492" s="513">
        <f t="shared" si="604"/>
        <v>0</v>
      </c>
      <c r="Q492" s="131">
        <f t="shared" si="604"/>
        <v>0</v>
      </c>
      <c r="R492" s="493"/>
      <c r="S492" s="25" t="s">
        <v>509</v>
      </c>
      <c r="T492" s="533" t="s">
        <v>510</v>
      </c>
      <c r="U492" s="513">
        <f t="shared" si="603"/>
        <v>0</v>
      </c>
      <c r="V492" s="513">
        <f t="shared" si="591"/>
        <v>0</v>
      </c>
      <c r="W492" s="513">
        <f t="shared" si="592"/>
        <v>0</v>
      </c>
      <c r="X492" s="513">
        <f t="shared" si="593"/>
        <v>0</v>
      </c>
      <c r="Y492" s="513">
        <f t="shared" si="594"/>
        <v>0</v>
      </c>
      <c r="Z492" s="513">
        <f t="shared" si="595"/>
        <v>0</v>
      </c>
      <c r="AA492" s="513">
        <f t="shared" si="596"/>
        <v>0</v>
      </c>
      <c r="AB492" s="513">
        <f t="shared" si="597"/>
        <v>0</v>
      </c>
      <c r="AC492" s="513">
        <f t="shared" si="598"/>
        <v>0</v>
      </c>
      <c r="AD492" s="513">
        <f t="shared" si="599"/>
        <v>0</v>
      </c>
      <c r="AE492" s="513">
        <f t="shared" si="600"/>
        <v>0</v>
      </c>
      <c r="AF492" s="513">
        <f t="shared" si="601"/>
        <v>0</v>
      </c>
      <c r="AG492" s="131">
        <f t="shared" si="602"/>
        <v>0</v>
      </c>
    </row>
    <row r="493" spans="2:33" x14ac:dyDescent="0.2">
      <c r="B493" s="25" t="s">
        <v>511</v>
      </c>
      <c r="C493" s="533" t="s">
        <v>481</v>
      </c>
      <c r="D493" s="510" t="s">
        <v>131</v>
      </c>
      <c r="E493" s="513">
        <f t="shared" si="604"/>
        <v>0</v>
      </c>
      <c r="F493" s="513">
        <f t="shared" si="604"/>
        <v>0</v>
      </c>
      <c r="G493" s="513">
        <f t="shared" si="604"/>
        <v>0</v>
      </c>
      <c r="H493" s="513">
        <f t="shared" si="604"/>
        <v>0</v>
      </c>
      <c r="I493" s="513">
        <f t="shared" si="604"/>
        <v>0</v>
      </c>
      <c r="J493" s="513">
        <f t="shared" si="604"/>
        <v>0</v>
      </c>
      <c r="K493" s="513">
        <f t="shared" si="604"/>
        <v>0</v>
      </c>
      <c r="L493" s="513">
        <f t="shared" si="604"/>
        <v>0</v>
      </c>
      <c r="M493" s="513">
        <f t="shared" si="604"/>
        <v>0</v>
      </c>
      <c r="N493" s="513">
        <f t="shared" si="604"/>
        <v>0</v>
      </c>
      <c r="O493" s="513">
        <f t="shared" si="604"/>
        <v>0</v>
      </c>
      <c r="P493" s="513">
        <f t="shared" si="604"/>
        <v>0</v>
      </c>
      <c r="Q493" s="131">
        <f t="shared" si="604"/>
        <v>0</v>
      </c>
      <c r="R493" s="493"/>
      <c r="S493" s="25" t="s">
        <v>511</v>
      </c>
      <c r="T493" s="533" t="s">
        <v>481</v>
      </c>
      <c r="U493" s="513">
        <f t="shared" si="603"/>
        <v>0</v>
      </c>
      <c r="V493" s="513">
        <f t="shared" si="591"/>
        <v>0</v>
      </c>
      <c r="W493" s="513">
        <f t="shared" si="592"/>
        <v>0</v>
      </c>
      <c r="X493" s="513">
        <f t="shared" si="593"/>
        <v>0</v>
      </c>
      <c r="Y493" s="513">
        <f t="shared" si="594"/>
        <v>0</v>
      </c>
      <c r="Z493" s="513">
        <f t="shared" si="595"/>
        <v>0</v>
      </c>
      <c r="AA493" s="513">
        <f t="shared" si="596"/>
        <v>0</v>
      </c>
      <c r="AB493" s="513">
        <f t="shared" si="597"/>
        <v>0</v>
      </c>
      <c r="AC493" s="513">
        <f t="shared" si="598"/>
        <v>0</v>
      </c>
      <c r="AD493" s="513">
        <f t="shared" si="599"/>
        <v>0</v>
      </c>
      <c r="AE493" s="513">
        <f t="shared" si="600"/>
        <v>0</v>
      </c>
      <c r="AF493" s="513">
        <f t="shared" si="601"/>
        <v>0</v>
      </c>
      <c r="AG493" s="131">
        <f t="shared" si="602"/>
        <v>0</v>
      </c>
    </row>
    <row r="494" spans="2:33" x14ac:dyDescent="0.2">
      <c r="B494" s="25" t="s">
        <v>512</v>
      </c>
      <c r="C494" s="534" t="s">
        <v>513</v>
      </c>
      <c r="D494" s="510"/>
      <c r="E494" s="513">
        <f t="shared" si="604"/>
        <v>0</v>
      </c>
      <c r="F494" s="513">
        <f t="shared" si="604"/>
        <v>0</v>
      </c>
      <c r="G494" s="513">
        <f t="shared" si="604"/>
        <v>0</v>
      </c>
      <c r="H494" s="513">
        <f t="shared" si="604"/>
        <v>0</v>
      </c>
      <c r="I494" s="513">
        <f t="shared" si="604"/>
        <v>0</v>
      </c>
      <c r="J494" s="513">
        <f t="shared" si="604"/>
        <v>0</v>
      </c>
      <c r="K494" s="513">
        <f t="shared" si="604"/>
        <v>0</v>
      </c>
      <c r="L494" s="513">
        <f t="shared" si="604"/>
        <v>0</v>
      </c>
      <c r="M494" s="513">
        <f t="shared" si="604"/>
        <v>0</v>
      </c>
      <c r="N494" s="513">
        <f t="shared" si="604"/>
        <v>0</v>
      </c>
      <c r="O494" s="513">
        <f t="shared" si="604"/>
        <v>0</v>
      </c>
      <c r="P494" s="513">
        <f t="shared" si="604"/>
        <v>0</v>
      </c>
      <c r="Q494" s="131">
        <f t="shared" si="604"/>
        <v>0</v>
      </c>
      <c r="R494" s="493"/>
      <c r="S494" s="25" t="s">
        <v>512</v>
      </c>
      <c r="T494" s="534" t="s">
        <v>513</v>
      </c>
      <c r="U494" s="513">
        <f t="shared" si="603"/>
        <v>0</v>
      </c>
      <c r="V494" s="513">
        <f t="shared" si="591"/>
        <v>0</v>
      </c>
      <c r="W494" s="513">
        <f t="shared" si="592"/>
        <v>0</v>
      </c>
      <c r="X494" s="513">
        <f t="shared" si="593"/>
        <v>0</v>
      </c>
      <c r="Y494" s="513">
        <f t="shared" si="594"/>
        <v>0</v>
      </c>
      <c r="Z494" s="513">
        <f t="shared" si="595"/>
        <v>0</v>
      </c>
      <c r="AA494" s="513">
        <f t="shared" si="596"/>
        <v>0</v>
      </c>
      <c r="AB494" s="513">
        <f t="shared" si="597"/>
        <v>0</v>
      </c>
      <c r="AC494" s="513">
        <f t="shared" si="598"/>
        <v>0</v>
      </c>
      <c r="AD494" s="513">
        <f t="shared" si="599"/>
        <v>0</v>
      </c>
      <c r="AE494" s="513">
        <f t="shared" si="600"/>
        <v>0</v>
      </c>
      <c r="AF494" s="513">
        <f t="shared" si="601"/>
        <v>0</v>
      </c>
      <c r="AG494" s="131">
        <f t="shared" si="602"/>
        <v>0</v>
      </c>
    </row>
    <row r="495" spans="2:33" x14ac:dyDescent="0.2">
      <c r="B495" s="25" t="s">
        <v>514</v>
      </c>
      <c r="C495" s="533" t="s">
        <v>515</v>
      </c>
      <c r="D495" s="510"/>
      <c r="E495" s="513">
        <f t="shared" si="604"/>
        <v>0</v>
      </c>
      <c r="F495" s="513">
        <f t="shared" si="604"/>
        <v>0</v>
      </c>
      <c r="G495" s="513">
        <f t="shared" si="604"/>
        <v>0</v>
      </c>
      <c r="H495" s="513">
        <f t="shared" si="604"/>
        <v>0</v>
      </c>
      <c r="I495" s="513">
        <f t="shared" si="604"/>
        <v>0</v>
      </c>
      <c r="J495" s="513">
        <f t="shared" si="604"/>
        <v>0</v>
      </c>
      <c r="K495" s="513">
        <f t="shared" si="604"/>
        <v>0</v>
      </c>
      <c r="L495" s="513">
        <f t="shared" si="604"/>
        <v>0</v>
      </c>
      <c r="M495" s="513">
        <f t="shared" si="604"/>
        <v>0</v>
      </c>
      <c r="N495" s="513">
        <f t="shared" si="604"/>
        <v>0</v>
      </c>
      <c r="O495" s="513">
        <f t="shared" si="604"/>
        <v>0</v>
      </c>
      <c r="P495" s="513">
        <f t="shared" si="604"/>
        <v>0</v>
      </c>
      <c r="Q495" s="131">
        <f t="shared" si="604"/>
        <v>0</v>
      </c>
      <c r="R495" s="493"/>
      <c r="S495" s="25" t="s">
        <v>514</v>
      </c>
      <c r="T495" s="533" t="s">
        <v>515</v>
      </c>
      <c r="U495" s="513">
        <f t="shared" si="603"/>
        <v>0</v>
      </c>
      <c r="V495" s="513">
        <f t="shared" si="591"/>
        <v>0</v>
      </c>
      <c r="W495" s="513">
        <f t="shared" si="592"/>
        <v>0</v>
      </c>
      <c r="X495" s="513">
        <f t="shared" si="593"/>
        <v>0</v>
      </c>
      <c r="Y495" s="513">
        <f t="shared" si="594"/>
        <v>0</v>
      </c>
      <c r="Z495" s="513">
        <f t="shared" si="595"/>
        <v>0</v>
      </c>
      <c r="AA495" s="513">
        <f t="shared" si="596"/>
        <v>0</v>
      </c>
      <c r="AB495" s="513">
        <f t="shared" si="597"/>
        <v>0</v>
      </c>
      <c r="AC495" s="513">
        <f t="shared" si="598"/>
        <v>0</v>
      </c>
      <c r="AD495" s="513">
        <f t="shared" si="599"/>
        <v>0</v>
      </c>
      <c r="AE495" s="513">
        <f t="shared" si="600"/>
        <v>0</v>
      </c>
      <c r="AF495" s="513">
        <f t="shared" si="601"/>
        <v>0</v>
      </c>
      <c r="AG495" s="131">
        <f t="shared" si="602"/>
        <v>0</v>
      </c>
    </row>
    <row r="496" spans="2:33" x14ac:dyDescent="0.2">
      <c r="B496" s="338" t="s">
        <v>516</v>
      </c>
      <c r="C496" s="774" t="s">
        <v>481</v>
      </c>
      <c r="D496" s="528" t="s">
        <v>131</v>
      </c>
      <c r="E496" s="531">
        <f t="shared" si="604"/>
        <v>0</v>
      </c>
      <c r="F496" s="531">
        <f t="shared" si="604"/>
        <v>0</v>
      </c>
      <c r="G496" s="531">
        <f t="shared" si="604"/>
        <v>0</v>
      </c>
      <c r="H496" s="531">
        <f t="shared" si="604"/>
        <v>0</v>
      </c>
      <c r="I496" s="531">
        <f t="shared" si="604"/>
        <v>0</v>
      </c>
      <c r="J496" s="531">
        <f t="shared" si="604"/>
        <v>0</v>
      </c>
      <c r="K496" s="531">
        <f t="shared" si="604"/>
        <v>0</v>
      </c>
      <c r="L496" s="531">
        <f t="shared" si="604"/>
        <v>0</v>
      </c>
      <c r="M496" s="531">
        <f t="shared" si="604"/>
        <v>0</v>
      </c>
      <c r="N496" s="531">
        <f t="shared" si="604"/>
        <v>0</v>
      </c>
      <c r="O496" s="531">
        <f t="shared" si="604"/>
        <v>0</v>
      </c>
      <c r="P496" s="531">
        <f t="shared" si="604"/>
        <v>0</v>
      </c>
      <c r="Q496" s="529">
        <f t="shared" si="604"/>
        <v>0</v>
      </c>
      <c r="R496" s="493"/>
      <c r="S496" s="338" t="s">
        <v>516</v>
      </c>
      <c r="T496" s="774" t="s">
        <v>481</v>
      </c>
      <c r="U496" s="531">
        <f t="shared" si="603"/>
        <v>0</v>
      </c>
      <c r="V496" s="531">
        <f t="shared" si="591"/>
        <v>0</v>
      </c>
      <c r="W496" s="531">
        <f t="shared" si="592"/>
        <v>0</v>
      </c>
      <c r="X496" s="531">
        <f t="shared" si="593"/>
        <v>0</v>
      </c>
      <c r="Y496" s="531">
        <f t="shared" si="594"/>
        <v>0</v>
      </c>
      <c r="Z496" s="531">
        <f t="shared" si="595"/>
        <v>0</v>
      </c>
      <c r="AA496" s="531">
        <f t="shared" si="596"/>
        <v>0</v>
      </c>
      <c r="AB496" s="531">
        <f t="shared" si="597"/>
        <v>0</v>
      </c>
      <c r="AC496" s="531">
        <f t="shared" si="598"/>
        <v>0</v>
      </c>
      <c r="AD496" s="531">
        <f t="shared" si="599"/>
        <v>0</v>
      </c>
      <c r="AE496" s="531">
        <f t="shared" si="600"/>
        <v>0</v>
      </c>
      <c r="AF496" s="531">
        <f t="shared" si="601"/>
        <v>0</v>
      </c>
      <c r="AG496" s="529">
        <f t="shared" si="602"/>
        <v>0</v>
      </c>
    </row>
    <row r="497" spans="2:33" x14ac:dyDescent="0.2">
      <c r="B497" s="322" t="s">
        <v>343</v>
      </c>
      <c r="C497" s="773" t="s">
        <v>715</v>
      </c>
      <c r="D497" s="515" t="s">
        <v>131</v>
      </c>
      <c r="E497" s="133">
        <f t="shared" si="604"/>
        <v>0</v>
      </c>
      <c r="F497" s="133">
        <f t="shared" si="604"/>
        <v>0</v>
      </c>
      <c r="G497" s="133">
        <f t="shared" si="604"/>
        <v>0</v>
      </c>
      <c r="H497" s="133">
        <f t="shared" si="604"/>
        <v>0</v>
      </c>
      <c r="I497" s="133">
        <f t="shared" si="604"/>
        <v>0</v>
      </c>
      <c r="J497" s="133">
        <f t="shared" si="604"/>
        <v>0</v>
      </c>
      <c r="K497" s="133">
        <f t="shared" si="604"/>
        <v>0</v>
      </c>
      <c r="L497" s="133">
        <f t="shared" si="604"/>
        <v>0</v>
      </c>
      <c r="M497" s="133">
        <f t="shared" si="604"/>
        <v>0</v>
      </c>
      <c r="N497" s="133">
        <f t="shared" si="604"/>
        <v>0</v>
      </c>
      <c r="O497" s="133">
        <f t="shared" si="604"/>
        <v>0</v>
      </c>
      <c r="P497" s="133">
        <f t="shared" si="604"/>
        <v>0</v>
      </c>
      <c r="Q497" s="134">
        <f t="shared" si="604"/>
        <v>0</v>
      </c>
      <c r="R497" s="493"/>
      <c r="S497" s="322" t="s">
        <v>343</v>
      </c>
      <c r="T497" s="773" t="s">
        <v>715</v>
      </c>
      <c r="U497" s="133">
        <f t="shared" si="603"/>
        <v>0</v>
      </c>
      <c r="V497" s="133">
        <f t="shared" si="591"/>
        <v>0</v>
      </c>
      <c r="W497" s="133">
        <f t="shared" si="592"/>
        <v>0</v>
      </c>
      <c r="X497" s="133">
        <f t="shared" si="593"/>
        <v>0</v>
      </c>
      <c r="Y497" s="133">
        <f t="shared" si="594"/>
        <v>0</v>
      </c>
      <c r="Z497" s="133">
        <f t="shared" si="595"/>
        <v>0</v>
      </c>
      <c r="AA497" s="133">
        <f t="shared" si="596"/>
        <v>0</v>
      </c>
      <c r="AB497" s="133">
        <f t="shared" si="597"/>
        <v>0</v>
      </c>
      <c r="AC497" s="133">
        <f t="shared" si="598"/>
        <v>0</v>
      </c>
      <c r="AD497" s="133">
        <f t="shared" si="599"/>
        <v>0</v>
      </c>
      <c r="AE497" s="133">
        <f t="shared" si="600"/>
        <v>0</v>
      </c>
      <c r="AF497" s="133">
        <f t="shared" si="601"/>
        <v>0</v>
      </c>
      <c r="AG497" s="134">
        <f t="shared" si="602"/>
        <v>0</v>
      </c>
    </row>
    <row r="498" spans="2:33" ht="13.5" thickBot="1" x14ac:dyDescent="0.25">
      <c r="B498" s="775" t="s">
        <v>344</v>
      </c>
      <c r="C498" s="536" t="s">
        <v>461</v>
      </c>
      <c r="D498" s="776" t="s">
        <v>131</v>
      </c>
      <c r="E498" s="777">
        <f t="shared" si="604"/>
        <v>0</v>
      </c>
      <c r="F498" s="777">
        <f t="shared" si="604"/>
        <v>0</v>
      </c>
      <c r="G498" s="777">
        <f t="shared" si="604"/>
        <v>0</v>
      </c>
      <c r="H498" s="777">
        <f t="shared" si="604"/>
        <v>0</v>
      </c>
      <c r="I498" s="777">
        <f t="shared" si="604"/>
        <v>0</v>
      </c>
      <c r="J498" s="777">
        <f t="shared" si="604"/>
        <v>0</v>
      </c>
      <c r="K498" s="777">
        <f t="shared" si="604"/>
        <v>0</v>
      </c>
      <c r="L498" s="777">
        <f t="shared" si="604"/>
        <v>0</v>
      </c>
      <c r="M498" s="777">
        <f t="shared" si="604"/>
        <v>0</v>
      </c>
      <c r="N498" s="777">
        <f t="shared" si="604"/>
        <v>0</v>
      </c>
      <c r="O498" s="777">
        <f t="shared" si="604"/>
        <v>0</v>
      </c>
      <c r="P498" s="777">
        <f t="shared" si="604"/>
        <v>0</v>
      </c>
      <c r="Q498" s="778">
        <f t="shared" si="604"/>
        <v>0</v>
      </c>
      <c r="R498" s="493"/>
      <c r="S498" s="775" t="s">
        <v>344</v>
      </c>
      <c r="T498" s="536" t="s">
        <v>461</v>
      </c>
      <c r="U498" s="777">
        <f t="shared" si="603"/>
        <v>0</v>
      </c>
      <c r="V498" s="777">
        <f t="shared" si="591"/>
        <v>0</v>
      </c>
      <c r="W498" s="777">
        <f t="shared" si="592"/>
        <v>0</v>
      </c>
      <c r="X498" s="777">
        <f t="shared" si="593"/>
        <v>0</v>
      </c>
      <c r="Y498" s="777">
        <f t="shared" si="594"/>
        <v>0</v>
      </c>
      <c r="Z498" s="777">
        <f t="shared" si="595"/>
        <v>0</v>
      </c>
      <c r="AA498" s="777">
        <f t="shared" si="596"/>
        <v>0</v>
      </c>
      <c r="AB498" s="777">
        <f t="shared" si="597"/>
        <v>0</v>
      </c>
      <c r="AC498" s="777">
        <f t="shared" si="598"/>
        <v>0</v>
      </c>
      <c r="AD498" s="777">
        <f t="shared" si="599"/>
        <v>0</v>
      </c>
      <c r="AE498" s="777">
        <f t="shared" si="600"/>
        <v>0</v>
      </c>
      <c r="AF498" s="777">
        <f t="shared" si="601"/>
        <v>0</v>
      </c>
      <c r="AG498" s="778">
        <f t="shared" si="602"/>
        <v>0</v>
      </c>
    </row>
    <row r="499" spans="2:33" ht="13.5" thickTop="1" x14ac:dyDescent="0.2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 s="493"/>
      <c r="S499"/>
      <c r="T499"/>
      <c r="U499"/>
      <c r="V499"/>
      <c r="W499"/>
      <c r="X499"/>
      <c r="Y499"/>
      <c r="Z499"/>
      <c r="AA499"/>
      <c r="AB499"/>
      <c r="AC499"/>
      <c r="AD499"/>
      <c r="AE499" s="1176" t="s">
        <v>517</v>
      </c>
      <c r="AF499" s="1176"/>
      <c r="AG499" s="537"/>
    </row>
    <row r="500" spans="2:33" x14ac:dyDescent="0.2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 s="493"/>
      <c r="S500"/>
      <c r="T500"/>
      <c r="U500"/>
      <c r="V500"/>
      <c r="W500"/>
      <c r="X500"/>
      <c r="Y500"/>
      <c r="Z500"/>
      <c r="AA500"/>
      <c r="AB500"/>
      <c r="AC500"/>
      <c r="AD500"/>
      <c r="AE500" s="1176" t="s">
        <v>636</v>
      </c>
      <c r="AF500" s="1176"/>
      <c r="AG500" s="748">
        <f>AG498-AG499</f>
        <v>0</v>
      </c>
    </row>
    <row r="503" spans="2:33" x14ac:dyDescent="0.2">
      <c r="C503" s="1153" t="str">
        <f>+"ОСТВАРЕНЕ ЦЕНЕ ДИСТРИБУЦИЈЕ У "&amp;$E$13&amp;". ГОДИНИ"</f>
        <v>ОСТВАРЕНЕ ЦЕНЕ ДИСТРИБУЦИЈЕ У -1. ГОДИНИ</v>
      </c>
      <c r="D503" s="1153"/>
      <c r="E503" s="1153"/>
      <c r="F503" s="1153"/>
      <c r="G503" s="1153"/>
      <c r="H503" s="1153"/>
      <c r="I503" s="1153"/>
    </row>
    <row r="504" spans="2:33" ht="13.5" thickBot="1" x14ac:dyDescent="0.25">
      <c r="C504" s="207"/>
      <c r="D504" s="207"/>
      <c r="E504" s="207"/>
      <c r="F504" s="207"/>
      <c r="G504" s="207"/>
      <c r="H504" s="207"/>
      <c r="I504"/>
    </row>
    <row r="505" spans="2:33" ht="13.5" thickTop="1" x14ac:dyDescent="0.2">
      <c r="C505" s="795"/>
      <c r="D505" s="752" t="s">
        <v>476</v>
      </c>
      <c r="E505" s="796" t="s">
        <v>718</v>
      </c>
      <c r="F505" s="796" t="s">
        <v>719</v>
      </c>
      <c r="G505" s="796" t="s">
        <v>720</v>
      </c>
      <c r="H505" s="797" t="s">
        <v>721</v>
      </c>
      <c r="I505" s="798">
        <f>+$E$13</f>
        <v>-1</v>
      </c>
    </row>
    <row r="506" spans="2:33" x14ac:dyDescent="0.2">
      <c r="C506" s="799" t="str">
        <f>+C403</f>
        <v>ВИСОКИ НАПОН - (110kV)</v>
      </c>
      <c r="D506" s="800" t="s">
        <v>453</v>
      </c>
      <c r="E506" s="801">
        <f>IF(SUM(E403:G403)=0,,SUM(U403:W403)/SUM(E403:G403))</f>
        <v>0</v>
      </c>
      <c r="F506" s="801">
        <f>IF(SUM(H403:J403)=0,,SUM(X403:Z403)/SUM(H403:J403))</f>
        <v>0</v>
      </c>
      <c r="G506" s="801">
        <f>IF(SUM(K403:M403)=0,,SUM(AA403:AC403)/SUM(K403:M403))</f>
        <v>0</v>
      </c>
      <c r="H506" s="802">
        <f>IF(SUM(N403:P403)=0,,SUM(AD403:AF403)/SUM(N403:P403))</f>
        <v>0</v>
      </c>
      <c r="I506" s="803">
        <f>IF(Q403=0,,AG403/Q403)</f>
        <v>0</v>
      </c>
    </row>
    <row r="507" spans="2:33" x14ac:dyDescent="0.2">
      <c r="C507" s="804" t="str">
        <f>+C414</f>
        <v xml:space="preserve">СРЕДЊИ НАПОН (35 kV + 10(20) kV) </v>
      </c>
      <c r="D507" s="805" t="s">
        <v>453</v>
      </c>
      <c r="E507" s="806">
        <f>IF(SUM(E414:G414)=0,,SUM(U414:W414)/SUM(E414:G414))</f>
        <v>0</v>
      </c>
      <c r="F507" s="806">
        <f>IF(SUM(H414:J414)=0,,SUM(X414:Z414)/SUM(H414:J414))</f>
        <v>0</v>
      </c>
      <c r="G507" s="806">
        <f>IF(SUM(K414:M414)=0,,SUM(AA414:AC414)/SUM(K414:M414))</f>
        <v>0</v>
      </c>
      <c r="H507" s="807">
        <f>IF(SUM(N414:P414)=0,,SUM(AD414:AF414)/SUM(N414:P414))</f>
        <v>0</v>
      </c>
      <c r="I507" s="808">
        <f>IF(Q414=0,,AG414/Q414)</f>
        <v>0</v>
      </c>
    </row>
    <row r="508" spans="2:33" x14ac:dyDescent="0.2">
      <c r="C508" s="804" t="str">
        <f>+C415</f>
        <v>Средњи напон  -  (35 kV)</v>
      </c>
      <c r="D508" s="496" t="s">
        <v>453</v>
      </c>
      <c r="E508" s="806">
        <f>IF(SUM(E415:G415)=0,,SUM(U415:W415)/SUM(E415:G415))</f>
        <v>0</v>
      </c>
      <c r="F508" s="806">
        <f>IF(SUM(H415:J415)=0,,SUM(X415:Z415)/SUM(H415:J415))</f>
        <v>0</v>
      </c>
      <c r="G508" s="806">
        <f>IF(SUM(K415:M415)=0,,SUM(AA415:AC415)/SUM(K415:M415))</f>
        <v>0</v>
      </c>
      <c r="H508" s="807">
        <f>IF(SUM(N415:P415)=0,,SUM(AD415:AF415)/SUM(N415:P415))</f>
        <v>0</v>
      </c>
      <c r="I508" s="808">
        <f>IF(Q415=0,,AG415/Q415)</f>
        <v>0</v>
      </c>
    </row>
    <row r="509" spans="2:33" x14ac:dyDescent="0.2">
      <c r="C509" s="804" t="str">
        <f>+C426</f>
        <v>Средњи напон  -  (10/20 kV)</v>
      </c>
      <c r="D509" s="496" t="s">
        <v>453</v>
      </c>
      <c r="E509" s="806">
        <f>IF(SUM(E426:G426)=0,,SUM(U426:W426)/SUM(E426:G426))</f>
        <v>0</v>
      </c>
      <c r="F509" s="806">
        <f>IF(SUM(H426:J426)=0,,SUM(X426:Z426)/SUM(H426:J426))</f>
        <v>0</v>
      </c>
      <c r="G509" s="806">
        <f>IF(SUM(K426:M426)=0,,SUM(AA426:AC426)/SUM(K426:M426))</f>
        <v>0</v>
      </c>
      <c r="H509" s="807">
        <f>IF(SUM(N426:P426)=0,,SUM(AD426:AF426)/SUM(N426:P426))</f>
        <v>0</v>
      </c>
      <c r="I509" s="808">
        <f>IF(Q426=0,,AG426/Q426)</f>
        <v>0</v>
      </c>
    </row>
    <row r="510" spans="2:33" x14ac:dyDescent="0.2">
      <c r="C510" s="804" t="str">
        <f>+C438</f>
        <v>НИСКИ НАПОН  (0,4 kV I степен)</v>
      </c>
      <c r="D510" s="496" t="s">
        <v>453</v>
      </c>
      <c r="E510" s="806">
        <f>IF(SUM(E438:G438)=0,,SUM(U438:W438)/SUM(E438:G438))</f>
        <v>0</v>
      </c>
      <c r="F510" s="806">
        <f>IF(SUM(H438:J438)=0,,SUM(X438:Z438)/SUM(H438:J438))</f>
        <v>0</v>
      </c>
      <c r="G510" s="806">
        <f>IF(SUM(K438:M438)=0,,SUM(AA438:AC438)/SUM(K438:M438))</f>
        <v>0</v>
      </c>
      <c r="H510" s="807">
        <f>IF(SUM(N438:P438)=0,,SUM(AD438:AF438)/SUM(N438:P438))</f>
        <v>0</v>
      </c>
      <c r="I510" s="808">
        <f>IF(Q438=0,,AG438/Q438)</f>
        <v>0</v>
      </c>
    </row>
    <row r="511" spans="2:33" x14ac:dyDescent="0.2">
      <c r="C511" s="804" t="str">
        <f>+C450</f>
        <v xml:space="preserve">ШИРОКА ПОТРОШЊА </v>
      </c>
      <c r="D511" s="496" t="s">
        <v>453</v>
      </c>
      <c r="E511" s="806">
        <f>IF(SUM(E450:G450)=0,,SUM(U450:W450)/SUM(E450:G450))</f>
        <v>0</v>
      </c>
      <c r="F511" s="806">
        <f>IF(SUM(H450:J450)=0,,SUM(X450:Z450)/SUM(H450:J450))</f>
        <v>0</v>
      </c>
      <c r="G511" s="806">
        <f>IF(SUM(K450:M450)=0,,SUM(AA450:AC450)/SUM(K450:M450))</f>
        <v>0</v>
      </c>
      <c r="H511" s="807">
        <f>IF(SUM(N450:P450)=0,,SUM(AD450:AF450)/SUM(N450:P450))</f>
        <v>0</v>
      </c>
      <c r="I511" s="808">
        <f>IF(Q450=0,,AG450/Q450)</f>
        <v>0</v>
      </c>
    </row>
    <row r="512" spans="2:33" x14ac:dyDescent="0.2">
      <c r="C512" s="804" t="str">
        <f>+C451</f>
        <v>ШП - Комерцијала и остали (0,4 kV II степен)</v>
      </c>
      <c r="D512" s="496" t="s">
        <v>453</v>
      </c>
      <c r="E512" s="806">
        <f>IF(SUM(E451:G451)=0,,SUM(U451:W451)/SUM(E451:G451))</f>
        <v>0</v>
      </c>
      <c r="F512" s="806">
        <f>IF(SUM(H451:J451)=0,,SUM(X451:Z451)/SUM(H451:J451))</f>
        <v>0</v>
      </c>
      <c r="G512" s="806">
        <f>IF(SUM(K451:M451)=0,,SUM(AA451:AC451)/SUM(K451:M451))</f>
        <v>0</v>
      </c>
      <c r="H512" s="807">
        <f>IF(SUM(N451:P451)=0,,SUM(AD451:AF451)/SUM(N451:P451))</f>
        <v>0</v>
      </c>
      <c r="I512" s="808">
        <f>IF(Q451=0,,AG451/Q451)</f>
        <v>0</v>
      </c>
    </row>
    <row r="513" spans="3:9" x14ac:dyDescent="0.2">
      <c r="C513" s="809" t="str">
        <f>+C468</f>
        <v>ШП - домаћинство</v>
      </c>
      <c r="D513" s="503" t="s">
        <v>453</v>
      </c>
      <c r="E513" s="810">
        <f>IF(SUM(E468:G468)=0,,SUM(U468:W468)/SUM(E468:G468))</f>
        <v>0</v>
      </c>
      <c r="F513" s="810">
        <f>IF(SUM(H468:J468)=0,,SUM(X468:Z468)/SUM(H468:J468))</f>
        <v>0</v>
      </c>
      <c r="G513" s="810">
        <f>IF(SUM(K468:M468)=0,,SUM(AA468:AC468)/SUM(K468:M468))</f>
        <v>0</v>
      </c>
      <c r="H513" s="811">
        <f>IF(SUM(N468:P468)=0,,SUM(AD468:AF468)/SUM(N468:P468))</f>
        <v>0</v>
      </c>
      <c r="I513" s="812">
        <f>IF(Q468=0,,AG468/Q468)</f>
        <v>0</v>
      </c>
    </row>
    <row r="514" spans="3:9" x14ac:dyDescent="0.2">
      <c r="C514" s="809" t="str">
        <f>+C490</f>
        <v>ЈАВНО ОСВЕТЉЕЊЕ</v>
      </c>
      <c r="D514" s="503" t="s">
        <v>453</v>
      </c>
      <c r="E514" s="810">
        <f>IF(SUM(E490:G490)=0,,SUM(U490:W490)/SUM(E490:G490))</f>
        <v>0</v>
      </c>
      <c r="F514" s="810">
        <f>IF(SUM(H490:J490)=0,,SUM(X490:Z490)/SUM(H490:J490))</f>
        <v>0</v>
      </c>
      <c r="G514" s="810">
        <f>IF(SUM(K490:M490)=0,,SUM(AA490:AC490)/SUM(K490:M490))</f>
        <v>0</v>
      </c>
      <c r="H514" s="811">
        <f>IF(SUM(N490:P490)=0,,SUM(AD490:AF490)/SUM(N490:P490))</f>
        <v>0</v>
      </c>
      <c r="I514" s="812">
        <f>IF(Q490=0,,AG490/Q490)</f>
        <v>0</v>
      </c>
    </row>
    <row r="515" spans="3:9" ht="13.5" thickBot="1" x14ac:dyDescent="0.25">
      <c r="C515" s="813" t="str">
        <f>+C498</f>
        <v>УКУПНО</v>
      </c>
      <c r="D515" s="814" t="s">
        <v>453</v>
      </c>
      <c r="E515" s="815">
        <f>IF(SUM(E498:G498)=0,,SUM(U498:W498)/SUM(E498:G498))</f>
        <v>0</v>
      </c>
      <c r="F515" s="815">
        <f>IF(SUM(H498:J498)=0,,SUM(X498:Z498)/SUM(H498:J498))</f>
        <v>0</v>
      </c>
      <c r="G515" s="815">
        <f>IF(SUM(K498:M498)=0,,SUM(AA498:AC498)/SUM(K498:M498))</f>
        <v>0</v>
      </c>
      <c r="H515" s="816">
        <f>IF(SUM(N498:P498)=0,,SUM(AD498:AD498)/SUM(N498:P498))</f>
        <v>0</v>
      </c>
      <c r="I515" s="817">
        <f>IF(Q498=0,,#REF!/Q498)</f>
        <v>0</v>
      </c>
    </row>
    <row r="516" spans="3:9" ht="13.5" thickTop="1" x14ac:dyDescent="0.2"/>
  </sheetData>
  <mergeCells count="55">
    <mergeCell ref="AE499:AF499"/>
    <mergeCell ref="AE500:AF500"/>
    <mergeCell ref="C503:I503"/>
    <mergeCell ref="T400:T401"/>
    <mergeCell ref="U400:AG400"/>
    <mergeCell ref="B400:B401"/>
    <mergeCell ref="C400:C401"/>
    <mergeCell ref="D400:D401"/>
    <mergeCell ref="E400:Q400"/>
    <mergeCell ref="S400:S401"/>
    <mergeCell ref="T279:T280"/>
    <mergeCell ref="AG279:AS279"/>
    <mergeCell ref="C382:I382"/>
    <mergeCell ref="B397:Q397"/>
    <mergeCell ref="B279:B280"/>
    <mergeCell ref="C279:C280"/>
    <mergeCell ref="D279:D280"/>
    <mergeCell ref="E279:Q279"/>
    <mergeCell ref="S279:S280"/>
    <mergeCell ref="U279:AF279"/>
    <mergeCell ref="S397:AG397"/>
    <mergeCell ref="AG158:AS158"/>
    <mergeCell ref="C261:I261"/>
    <mergeCell ref="B276:Q276"/>
    <mergeCell ref="S276:AS276"/>
    <mergeCell ref="B158:B159"/>
    <mergeCell ref="C158:C159"/>
    <mergeCell ref="D158:D159"/>
    <mergeCell ref="E158:Q158"/>
    <mergeCell ref="S158:S159"/>
    <mergeCell ref="T158:T159"/>
    <mergeCell ref="U158:AF158"/>
    <mergeCell ref="T37:T38"/>
    <mergeCell ref="AG37:AS37"/>
    <mergeCell ref="C140:I140"/>
    <mergeCell ref="B155:Q155"/>
    <mergeCell ref="S155:AS155"/>
    <mergeCell ref="B37:B38"/>
    <mergeCell ref="C37:C38"/>
    <mergeCell ref="D37:D38"/>
    <mergeCell ref="E37:Q37"/>
    <mergeCell ref="S37:S38"/>
    <mergeCell ref="U37:AF37"/>
    <mergeCell ref="F15:F24"/>
    <mergeCell ref="G15:G24"/>
    <mergeCell ref="H15:H24"/>
    <mergeCell ref="B34:Q34"/>
    <mergeCell ref="S34:AS34"/>
    <mergeCell ref="B10:H10"/>
    <mergeCell ref="B13:B14"/>
    <mergeCell ref="C13:C14"/>
    <mergeCell ref="D13:D14"/>
    <mergeCell ref="E13:F13"/>
    <mergeCell ref="G13:G14"/>
    <mergeCell ref="H13:H14"/>
  </mergeCells>
  <printOptions horizontalCentered="1"/>
  <pageMargins left="0.19685039370078741" right="0.19685039370078741" top="0.19685039370078741" bottom="0.19685039370078741" header="0.15748031496062992" footer="0.15748031496062992"/>
  <pageSetup paperSize="9" scale="9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375C1-5CA4-4567-A2DB-4E9152BBDD7F}">
  <sheetPr>
    <pageSetUpPr fitToPage="1"/>
  </sheetPr>
  <dimension ref="A1:AU516"/>
  <sheetViews>
    <sheetView showGridLines="0" showZeros="0" zoomScale="85" zoomScaleNormal="85" workbookViewId="0"/>
  </sheetViews>
  <sheetFormatPr defaultRowHeight="12.75" x14ac:dyDescent="0.2"/>
  <cols>
    <col min="1" max="1" width="9.140625" style="790"/>
    <col min="2" max="2" width="7.5703125" style="790" customWidth="1"/>
    <col min="3" max="3" width="48.42578125" style="790" customWidth="1"/>
    <col min="4" max="17" width="14.7109375" style="790" customWidth="1"/>
    <col min="18" max="18" width="10.28515625" style="790" customWidth="1"/>
    <col min="19" max="19" width="9.140625" style="790"/>
    <col min="20" max="20" width="33.85546875" style="790" customWidth="1"/>
    <col min="21" max="21" width="12.140625" style="790" bestFit="1" customWidth="1"/>
    <col min="22" max="31" width="12.140625" style="790" customWidth="1"/>
    <col min="32" max="32" width="12.140625" style="790" bestFit="1" customWidth="1"/>
    <col min="33" max="43" width="9.28515625" style="790" bestFit="1" customWidth="1"/>
    <col min="44" max="44" width="9.28515625" style="790" customWidth="1"/>
    <col min="45" max="45" width="8.7109375" style="790" bestFit="1" customWidth="1"/>
    <col min="46" max="46" width="11.7109375" style="790" bestFit="1" customWidth="1"/>
    <col min="47" max="47" width="10.28515625" style="790" bestFit="1" customWidth="1"/>
    <col min="48" max="266" width="9.140625" style="790"/>
    <col min="267" max="267" width="7.5703125" style="790" customWidth="1"/>
    <col min="268" max="268" width="48.42578125" style="790" customWidth="1"/>
    <col min="269" max="282" width="14.7109375" style="790" customWidth="1"/>
    <col min="283" max="283" width="10.28515625" style="790" customWidth="1"/>
    <col min="284" max="284" width="9.140625" style="790"/>
    <col min="285" max="285" width="33.85546875" style="790" customWidth="1"/>
    <col min="286" max="286" width="12.140625" style="790" bestFit="1" customWidth="1"/>
    <col min="287" max="287" width="12.140625" style="790" customWidth="1"/>
    <col min="288" max="288" width="12.140625" style="790" bestFit="1" customWidth="1"/>
    <col min="289" max="299" width="9.28515625" style="790" bestFit="1" customWidth="1"/>
    <col min="300" max="300" width="9.28515625" style="790" customWidth="1"/>
    <col min="301" max="301" width="8.7109375" style="790" bestFit="1" customWidth="1"/>
    <col min="302" max="302" width="11.7109375" style="790" bestFit="1" customWidth="1"/>
    <col min="303" max="303" width="10.28515625" style="790" bestFit="1" customWidth="1"/>
    <col min="304" max="522" width="9.140625" style="790"/>
    <col min="523" max="523" width="7.5703125" style="790" customWidth="1"/>
    <col min="524" max="524" width="48.42578125" style="790" customWidth="1"/>
    <col min="525" max="538" width="14.7109375" style="790" customWidth="1"/>
    <col min="539" max="539" width="10.28515625" style="790" customWidth="1"/>
    <col min="540" max="540" width="9.140625" style="790"/>
    <col min="541" max="541" width="33.85546875" style="790" customWidth="1"/>
    <col min="542" max="542" width="12.140625" style="790" bestFit="1" customWidth="1"/>
    <col min="543" max="543" width="12.140625" style="790" customWidth="1"/>
    <col min="544" max="544" width="12.140625" style="790" bestFit="1" customWidth="1"/>
    <col min="545" max="555" width="9.28515625" style="790" bestFit="1" customWidth="1"/>
    <col min="556" max="556" width="9.28515625" style="790" customWidth="1"/>
    <col min="557" max="557" width="8.7109375" style="790" bestFit="1" customWidth="1"/>
    <col min="558" max="558" width="11.7109375" style="790" bestFit="1" customWidth="1"/>
    <col min="559" max="559" width="10.28515625" style="790" bestFit="1" customWidth="1"/>
    <col min="560" max="778" width="9.140625" style="790"/>
    <col min="779" max="779" width="7.5703125" style="790" customWidth="1"/>
    <col min="780" max="780" width="48.42578125" style="790" customWidth="1"/>
    <col min="781" max="794" width="14.7109375" style="790" customWidth="1"/>
    <col min="795" max="795" width="10.28515625" style="790" customWidth="1"/>
    <col min="796" max="796" width="9.140625" style="790"/>
    <col min="797" max="797" width="33.85546875" style="790" customWidth="1"/>
    <col min="798" max="798" width="12.140625" style="790" bestFit="1" customWidth="1"/>
    <col min="799" max="799" width="12.140625" style="790" customWidth="1"/>
    <col min="800" max="800" width="12.140625" style="790" bestFit="1" customWidth="1"/>
    <col min="801" max="811" width="9.28515625" style="790" bestFit="1" customWidth="1"/>
    <col min="812" max="812" width="9.28515625" style="790" customWidth="1"/>
    <col min="813" max="813" width="8.7109375" style="790" bestFit="1" customWidth="1"/>
    <col min="814" max="814" width="11.7109375" style="790" bestFit="1" customWidth="1"/>
    <col min="815" max="815" width="10.28515625" style="790" bestFit="1" customWidth="1"/>
    <col min="816" max="1034" width="9.140625" style="790"/>
    <col min="1035" max="1035" width="7.5703125" style="790" customWidth="1"/>
    <col min="1036" max="1036" width="48.42578125" style="790" customWidth="1"/>
    <col min="1037" max="1050" width="14.7109375" style="790" customWidth="1"/>
    <col min="1051" max="1051" width="10.28515625" style="790" customWidth="1"/>
    <col min="1052" max="1052" width="9.140625" style="790"/>
    <col min="1053" max="1053" width="33.85546875" style="790" customWidth="1"/>
    <col min="1054" max="1054" width="12.140625" style="790" bestFit="1" customWidth="1"/>
    <col min="1055" max="1055" width="12.140625" style="790" customWidth="1"/>
    <col min="1056" max="1056" width="12.140625" style="790" bestFit="1" customWidth="1"/>
    <col min="1057" max="1067" width="9.28515625" style="790" bestFit="1" customWidth="1"/>
    <col min="1068" max="1068" width="9.28515625" style="790" customWidth="1"/>
    <col min="1069" max="1069" width="8.7109375" style="790" bestFit="1" customWidth="1"/>
    <col min="1070" max="1070" width="11.7109375" style="790" bestFit="1" customWidth="1"/>
    <col min="1071" max="1071" width="10.28515625" style="790" bestFit="1" customWidth="1"/>
    <col min="1072" max="1290" width="9.140625" style="790"/>
    <col min="1291" max="1291" width="7.5703125" style="790" customWidth="1"/>
    <col min="1292" max="1292" width="48.42578125" style="790" customWidth="1"/>
    <col min="1293" max="1306" width="14.7109375" style="790" customWidth="1"/>
    <col min="1307" max="1307" width="10.28515625" style="790" customWidth="1"/>
    <col min="1308" max="1308" width="9.140625" style="790"/>
    <col min="1309" max="1309" width="33.85546875" style="790" customWidth="1"/>
    <col min="1310" max="1310" width="12.140625" style="790" bestFit="1" customWidth="1"/>
    <col min="1311" max="1311" width="12.140625" style="790" customWidth="1"/>
    <col min="1312" max="1312" width="12.140625" style="790" bestFit="1" customWidth="1"/>
    <col min="1313" max="1323" width="9.28515625" style="790" bestFit="1" customWidth="1"/>
    <col min="1324" max="1324" width="9.28515625" style="790" customWidth="1"/>
    <col min="1325" max="1325" width="8.7109375" style="790" bestFit="1" customWidth="1"/>
    <col min="1326" max="1326" width="11.7109375" style="790" bestFit="1" customWidth="1"/>
    <col min="1327" max="1327" width="10.28515625" style="790" bestFit="1" customWidth="1"/>
    <col min="1328" max="1546" width="9.140625" style="790"/>
    <col min="1547" max="1547" width="7.5703125" style="790" customWidth="1"/>
    <col min="1548" max="1548" width="48.42578125" style="790" customWidth="1"/>
    <col min="1549" max="1562" width="14.7109375" style="790" customWidth="1"/>
    <col min="1563" max="1563" width="10.28515625" style="790" customWidth="1"/>
    <col min="1564" max="1564" width="9.140625" style="790"/>
    <col min="1565" max="1565" width="33.85546875" style="790" customWidth="1"/>
    <col min="1566" max="1566" width="12.140625" style="790" bestFit="1" customWidth="1"/>
    <col min="1567" max="1567" width="12.140625" style="790" customWidth="1"/>
    <col min="1568" max="1568" width="12.140625" style="790" bestFit="1" customWidth="1"/>
    <col min="1569" max="1579" width="9.28515625" style="790" bestFit="1" customWidth="1"/>
    <col min="1580" max="1580" width="9.28515625" style="790" customWidth="1"/>
    <col min="1581" max="1581" width="8.7109375" style="790" bestFit="1" customWidth="1"/>
    <col min="1582" max="1582" width="11.7109375" style="790" bestFit="1" customWidth="1"/>
    <col min="1583" max="1583" width="10.28515625" style="790" bestFit="1" customWidth="1"/>
    <col min="1584" max="1802" width="9.140625" style="790"/>
    <col min="1803" max="1803" width="7.5703125" style="790" customWidth="1"/>
    <col min="1804" max="1804" width="48.42578125" style="790" customWidth="1"/>
    <col min="1805" max="1818" width="14.7109375" style="790" customWidth="1"/>
    <col min="1819" max="1819" width="10.28515625" style="790" customWidth="1"/>
    <col min="1820" max="1820" width="9.140625" style="790"/>
    <col min="1821" max="1821" width="33.85546875" style="790" customWidth="1"/>
    <col min="1822" max="1822" width="12.140625" style="790" bestFit="1" customWidth="1"/>
    <col min="1823" max="1823" width="12.140625" style="790" customWidth="1"/>
    <col min="1824" max="1824" width="12.140625" style="790" bestFit="1" customWidth="1"/>
    <col min="1825" max="1835" width="9.28515625" style="790" bestFit="1" customWidth="1"/>
    <col min="1836" max="1836" width="9.28515625" style="790" customWidth="1"/>
    <col min="1837" max="1837" width="8.7109375" style="790" bestFit="1" customWidth="1"/>
    <col min="1838" max="1838" width="11.7109375" style="790" bestFit="1" customWidth="1"/>
    <col min="1839" max="1839" width="10.28515625" style="790" bestFit="1" customWidth="1"/>
    <col min="1840" max="2058" width="9.140625" style="790"/>
    <col min="2059" max="2059" width="7.5703125" style="790" customWidth="1"/>
    <col min="2060" max="2060" width="48.42578125" style="790" customWidth="1"/>
    <col min="2061" max="2074" width="14.7109375" style="790" customWidth="1"/>
    <col min="2075" max="2075" width="10.28515625" style="790" customWidth="1"/>
    <col min="2076" max="2076" width="9.140625" style="790"/>
    <col min="2077" max="2077" width="33.85546875" style="790" customWidth="1"/>
    <col min="2078" max="2078" width="12.140625" style="790" bestFit="1" customWidth="1"/>
    <col min="2079" max="2079" width="12.140625" style="790" customWidth="1"/>
    <col min="2080" max="2080" width="12.140625" style="790" bestFit="1" customWidth="1"/>
    <col min="2081" max="2091" width="9.28515625" style="790" bestFit="1" customWidth="1"/>
    <col min="2092" max="2092" width="9.28515625" style="790" customWidth="1"/>
    <col min="2093" max="2093" width="8.7109375" style="790" bestFit="1" customWidth="1"/>
    <col min="2094" max="2094" width="11.7109375" style="790" bestFit="1" customWidth="1"/>
    <col min="2095" max="2095" width="10.28515625" style="790" bestFit="1" customWidth="1"/>
    <col min="2096" max="2314" width="9.140625" style="790"/>
    <col min="2315" max="2315" width="7.5703125" style="790" customWidth="1"/>
    <col min="2316" max="2316" width="48.42578125" style="790" customWidth="1"/>
    <col min="2317" max="2330" width="14.7109375" style="790" customWidth="1"/>
    <col min="2331" max="2331" width="10.28515625" style="790" customWidth="1"/>
    <col min="2332" max="2332" width="9.140625" style="790"/>
    <col min="2333" max="2333" width="33.85546875" style="790" customWidth="1"/>
    <col min="2334" max="2334" width="12.140625" style="790" bestFit="1" customWidth="1"/>
    <col min="2335" max="2335" width="12.140625" style="790" customWidth="1"/>
    <col min="2336" max="2336" width="12.140625" style="790" bestFit="1" customWidth="1"/>
    <col min="2337" max="2347" width="9.28515625" style="790" bestFit="1" customWidth="1"/>
    <col min="2348" max="2348" width="9.28515625" style="790" customWidth="1"/>
    <col min="2349" max="2349" width="8.7109375" style="790" bestFit="1" customWidth="1"/>
    <col min="2350" max="2350" width="11.7109375" style="790" bestFit="1" customWidth="1"/>
    <col min="2351" max="2351" width="10.28515625" style="790" bestFit="1" customWidth="1"/>
    <col min="2352" max="2570" width="9.140625" style="790"/>
    <col min="2571" max="2571" width="7.5703125" style="790" customWidth="1"/>
    <col min="2572" max="2572" width="48.42578125" style="790" customWidth="1"/>
    <col min="2573" max="2586" width="14.7109375" style="790" customWidth="1"/>
    <col min="2587" max="2587" width="10.28515625" style="790" customWidth="1"/>
    <col min="2588" max="2588" width="9.140625" style="790"/>
    <col min="2589" max="2589" width="33.85546875" style="790" customWidth="1"/>
    <col min="2590" max="2590" width="12.140625" style="790" bestFit="1" customWidth="1"/>
    <col min="2591" max="2591" width="12.140625" style="790" customWidth="1"/>
    <col min="2592" max="2592" width="12.140625" style="790" bestFit="1" customWidth="1"/>
    <col min="2593" max="2603" width="9.28515625" style="790" bestFit="1" customWidth="1"/>
    <col min="2604" max="2604" width="9.28515625" style="790" customWidth="1"/>
    <col min="2605" max="2605" width="8.7109375" style="790" bestFit="1" customWidth="1"/>
    <col min="2606" max="2606" width="11.7109375" style="790" bestFit="1" customWidth="1"/>
    <col min="2607" max="2607" width="10.28515625" style="790" bestFit="1" customWidth="1"/>
    <col min="2608" max="2826" width="9.140625" style="790"/>
    <col min="2827" max="2827" width="7.5703125" style="790" customWidth="1"/>
    <col min="2828" max="2828" width="48.42578125" style="790" customWidth="1"/>
    <col min="2829" max="2842" width="14.7109375" style="790" customWidth="1"/>
    <col min="2843" max="2843" width="10.28515625" style="790" customWidth="1"/>
    <col min="2844" max="2844" width="9.140625" style="790"/>
    <col min="2845" max="2845" width="33.85546875" style="790" customWidth="1"/>
    <col min="2846" max="2846" width="12.140625" style="790" bestFit="1" customWidth="1"/>
    <col min="2847" max="2847" width="12.140625" style="790" customWidth="1"/>
    <col min="2848" max="2848" width="12.140625" style="790" bestFit="1" customWidth="1"/>
    <col min="2849" max="2859" width="9.28515625" style="790" bestFit="1" customWidth="1"/>
    <col min="2860" max="2860" width="9.28515625" style="790" customWidth="1"/>
    <col min="2861" max="2861" width="8.7109375" style="790" bestFit="1" customWidth="1"/>
    <col min="2862" max="2862" width="11.7109375" style="790" bestFit="1" customWidth="1"/>
    <col min="2863" max="2863" width="10.28515625" style="790" bestFit="1" customWidth="1"/>
    <col min="2864" max="3082" width="9.140625" style="790"/>
    <col min="3083" max="3083" width="7.5703125" style="790" customWidth="1"/>
    <col min="3084" max="3084" width="48.42578125" style="790" customWidth="1"/>
    <col min="3085" max="3098" width="14.7109375" style="790" customWidth="1"/>
    <col min="3099" max="3099" width="10.28515625" style="790" customWidth="1"/>
    <col min="3100" max="3100" width="9.140625" style="790"/>
    <col min="3101" max="3101" width="33.85546875" style="790" customWidth="1"/>
    <col min="3102" max="3102" width="12.140625" style="790" bestFit="1" customWidth="1"/>
    <col min="3103" max="3103" width="12.140625" style="790" customWidth="1"/>
    <col min="3104" max="3104" width="12.140625" style="790" bestFit="1" customWidth="1"/>
    <col min="3105" max="3115" width="9.28515625" style="790" bestFit="1" customWidth="1"/>
    <col min="3116" max="3116" width="9.28515625" style="790" customWidth="1"/>
    <col min="3117" max="3117" width="8.7109375" style="790" bestFit="1" customWidth="1"/>
    <col min="3118" max="3118" width="11.7109375" style="790" bestFit="1" customWidth="1"/>
    <col min="3119" max="3119" width="10.28515625" style="790" bestFit="1" customWidth="1"/>
    <col min="3120" max="3338" width="9.140625" style="790"/>
    <col min="3339" max="3339" width="7.5703125" style="790" customWidth="1"/>
    <col min="3340" max="3340" width="48.42578125" style="790" customWidth="1"/>
    <col min="3341" max="3354" width="14.7109375" style="790" customWidth="1"/>
    <col min="3355" max="3355" width="10.28515625" style="790" customWidth="1"/>
    <col min="3356" max="3356" width="9.140625" style="790"/>
    <col min="3357" max="3357" width="33.85546875" style="790" customWidth="1"/>
    <col min="3358" max="3358" width="12.140625" style="790" bestFit="1" customWidth="1"/>
    <col min="3359" max="3359" width="12.140625" style="790" customWidth="1"/>
    <col min="3360" max="3360" width="12.140625" style="790" bestFit="1" customWidth="1"/>
    <col min="3361" max="3371" width="9.28515625" style="790" bestFit="1" customWidth="1"/>
    <col min="3372" max="3372" width="9.28515625" style="790" customWidth="1"/>
    <col min="3373" max="3373" width="8.7109375" style="790" bestFit="1" customWidth="1"/>
    <col min="3374" max="3374" width="11.7109375" style="790" bestFit="1" customWidth="1"/>
    <col min="3375" max="3375" width="10.28515625" style="790" bestFit="1" customWidth="1"/>
    <col min="3376" max="3594" width="9.140625" style="790"/>
    <col min="3595" max="3595" width="7.5703125" style="790" customWidth="1"/>
    <col min="3596" max="3596" width="48.42578125" style="790" customWidth="1"/>
    <col min="3597" max="3610" width="14.7109375" style="790" customWidth="1"/>
    <col min="3611" max="3611" width="10.28515625" style="790" customWidth="1"/>
    <col min="3612" max="3612" width="9.140625" style="790"/>
    <col min="3613" max="3613" width="33.85546875" style="790" customWidth="1"/>
    <col min="3614" max="3614" width="12.140625" style="790" bestFit="1" customWidth="1"/>
    <col min="3615" max="3615" width="12.140625" style="790" customWidth="1"/>
    <col min="3616" max="3616" width="12.140625" style="790" bestFit="1" customWidth="1"/>
    <col min="3617" max="3627" width="9.28515625" style="790" bestFit="1" customWidth="1"/>
    <col min="3628" max="3628" width="9.28515625" style="790" customWidth="1"/>
    <col min="3629" max="3629" width="8.7109375" style="790" bestFit="1" customWidth="1"/>
    <col min="3630" max="3630" width="11.7109375" style="790" bestFit="1" customWidth="1"/>
    <col min="3631" max="3631" width="10.28515625" style="790" bestFit="1" customWidth="1"/>
    <col min="3632" max="3850" width="9.140625" style="790"/>
    <col min="3851" max="3851" width="7.5703125" style="790" customWidth="1"/>
    <col min="3852" max="3852" width="48.42578125" style="790" customWidth="1"/>
    <col min="3853" max="3866" width="14.7109375" style="790" customWidth="1"/>
    <col min="3867" max="3867" width="10.28515625" style="790" customWidth="1"/>
    <col min="3868" max="3868" width="9.140625" style="790"/>
    <col min="3869" max="3869" width="33.85546875" style="790" customWidth="1"/>
    <col min="3870" max="3870" width="12.140625" style="790" bestFit="1" customWidth="1"/>
    <col min="3871" max="3871" width="12.140625" style="790" customWidth="1"/>
    <col min="3872" max="3872" width="12.140625" style="790" bestFit="1" customWidth="1"/>
    <col min="3873" max="3883" width="9.28515625" style="790" bestFit="1" customWidth="1"/>
    <col min="3884" max="3884" width="9.28515625" style="790" customWidth="1"/>
    <col min="3885" max="3885" width="8.7109375" style="790" bestFit="1" customWidth="1"/>
    <col min="3886" max="3886" width="11.7109375" style="790" bestFit="1" customWidth="1"/>
    <col min="3887" max="3887" width="10.28515625" style="790" bestFit="1" customWidth="1"/>
    <col min="3888" max="4106" width="9.140625" style="790"/>
    <col min="4107" max="4107" width="7.5703125" style="790" customWidth="1"/>
    <col min="4108" max="4108" width="48.42578125" style="790" customWidth="1"/>
    <col min="4109" max="4122" width="14.7109375" style="790" customWidth="1"/>
    <col min="4123" max="4123" width="10.28515625" style="790" customWidth="1"/>
    <col min="4124" max="4124" width="9.140625" style="790"/>
    <col min="4125" max="4125" width="33.85546875" style="790" customWidth="1"/>
    <col min="4126" max="4126" width="12.140625" style="790" bestFit="1" customWidth="1"/>
    <col min="4127" max="4127" width="12.140625" style="790" customWidth="1"/>
    <col min="4128" max="4128" width="12.140625" style="790" bestFit="1" customWidth="1"/>
    <col min="4129" max="4139" width="9.28515625" style="790" bestFit="1" customWidth="1"/>
    <col min="4140" max="4140" width="9.28515625" style="790" customWidth="1"/>
    <col min="4141" max="4141" width="8.7109375" style="790" bestFit="1" customWidth="1"/>
    <col min="4142" max="4142" width="11.7109375" style="790" bestFit="1" customWidth="1"/>
    <col min="4143" max="4143" width="10.28515625" style="790" bestFit="1" customWidth="1"/>
    <col min="4144" max="4362" width="9.140625" style="790"/>
    <col min="4363" max="4363" width="7.5703125" style="790" customWidth="1"/>
    <col min="4364" max="4364" width="48.42578125" style="790" customWidth="1"/>
    <col min="4365" max="4378" width="14.7109375" style="790" customWidth="1"/>
    <col min="4379" max="4379" width="10.28515625" style="790" customWidth="1"/>
    <col min="4380" max="4380" width="9.140625" style="790"/>
    <col min="4381" max="4381" width="33.85546875" style="790" customWidth="1"/>
    <col min="4382" max="4382" width="12.140625" style="790" bestFit="1" customWidth="1"/>
    <col min="4383" max="4383" width="12.140625" style="790" customWidth="1"/>
    <col min="4384" max="4384" width="12.140625" style="790" bestFit="1" customWidth="1"/>
    <col min="4385" max="4395" width="9.28515625" style="790" bestFit="1" customWidth="1"/>
    <col min="4396" max="4396" width="9.28515625" style="790" customWidth="1"/>
    <col min="4397" max="4397" width="8.7109375" style="790" bestFit="1" customWidth="1"/>
    <col min="4398" max="4398" width="11.7109375" style="790" bestFit="1" customWidth="1"/>
    <col min="4399" max="4399" width="10.28515625" style="790" bestFit="1" customWidth="1"/>
    <col min="4400" max="4618" width="9.140625" style="790"/>
    <col min="4619" max="4619" width="7.5703125" style="790" customWidth="1"/>
    <col min="4620" max="4620" width="48.42578125" style="790" customWidth="1"/>
    <col min="4621" max="4634" width="14.7109375" style="790" customWidth="1"/>
    <col min="4635" max="4635" width="10.28515625" style="790" customWidth="1"/>
    <col min="4636" max="4636" width="9.140625" style="790"/>
    <col min="4637" max="4637" width="33.85546875" style="790" customWidth="1"/>
    <col min="4638" max="4638" width="12.140625" style="790" bestFit="1" customWidth="1"/>
    <col min="4639" max="4639" width="12.140625" style="790" customWidth="1"/>
    <col min="4640" max="4640" width="12.140625" style="790" bestFit="1" customWidth="1"/>
    <col min="4641" max="4651" width="9.28515625" style="790" bestFit="1" customWidth="1"/>
    <col min="4652" max="4652" width="9.28515625" style="790" customWidth="1"/>
    <col min="4653" max="4653" width="8.7109375" style="790" bestFit="1" customWidth="1"/>
    <col min="4654" max="4654" width="11.7109375" style="790" bestFit="1" customWidth="1"/>
    <col min="4655" max="4655" width="10.28515625" style="790" bestFit="1" customWidth="1"/>
    <col min="4656" max="4874" width="9.140625" style="790"/>
    <col min="4875" max="4875" width="7.5703125" style="790" customWidth="1"/>
    <col min="4876" max="4876" width="48.42578125" style="790" customWidth="1"/>
    <col min="4877" max="4890" width="14.7109375" style="790" customWidth="1"/>
    <col min="4891" max="4891" width="10.28515625" style="790" customWidth="1"/>
    <col min="4892" max="4892" width="9.140625" style="790"/>
    <col min="4893" max="4893" width="33.85546875" style="790" customWidth="1"/>
    <col min="4894" max="4894" width="12.140625" style="790" bestFit="1" customWidth="1"/>
    <col min="4895" max="4895" width="12.140625" style="790" customWidth="1"/>
    <col min="4896" max="4896" width="12.140625" style="790" bestFit="1" customWidth="1"/>
    <col min="4897" max="4907" width="9.28515625" style="790" bestFit="1" customWidth="1"/>
    <col min="4908" max="4908" width="9.28515625" style="790" customWidth="1"/>
    <col min="4909" max="4909" width="8.7109375" style="790" bestFit="1" customWidth="1"/>
    <col min="4910" max="4910" width="11.7109375" style="790" bestFit="1" customWidth="1"/>
    <col min="4911" max="4911" width="10.28515625" style="790" bestFit="1" customWidth="1"/>
    <col min="4912" max="5130" width="9.140625" style="790"/>
    <col min="5131" max="5131" width="7.5703125" style="790" customWidth="1"/>
    <col min="5132" max="5132" width="48.42578125" style="790" customWidth="1"/>
    <col min="5133" max="5146" width="14.7109375" style="790" customWidth="1"/>
    <col min="5147" max="5147" width="10.28515625" style="790" customWidth="1"/>
    <col min="5148" max="5148" width="9.140625" style="790"/>
    <col min="5149" max="5149" width="33.85546875" style="790" customWidth="1"/>
    <col min="5150" max="5150" width="12.140625" style="790" bestFit="1" customWidth="1"/>
    <col min="5151" max="5151" width="12.140625" style="790" customWidth="1"/>
    <col min="5152" max="5152" width="12.140625" style="790" bestFit="1" customWidth="1"/>
    <col min="5153" max="5163" width="9.28515625" style="790" bestFit="1" customWidth="1"/>
    <col min="5164" max="5164" width="9.28515625" style="790" customWidth="1"/>
    <col min="5165" max="5165" width="8.7109375" style="790" bestFit="1" customWidth="1"/>
    <col min="5166" max="5166" width="11.7109375" style="790" bestFit="1" customWidth="1"/>
    <col min="5167" max="5167" width="10.28515625" style="790" bestFit="1" customWidth="1"/>
    <col min="5168" max="5386" width="9.140625" style="790"/>
    <col min="5387" max="5387" width="7.5703125" style="790" customWidth="1"/>
    <col min="5388" max="5388" width="48.42578125" style="790" customWidth="1"/>
    <col min="5389" max="5402" width="14.7109375" style="790" customWidth="1"/>
    <col min="5403" max="5403" width="10.28515625" style="790" customWidth="1"/>
    <col min="5404" max="5404" width="9.140625" style="790"/>
    <col min="5405" max="5405" width="33.85546875" style="790" customWidth="1"/>
    <col min="5406" max="5406" width="12.140625" style="790" bestFit="1" customWidth="1"/>
    <col min="5407" max="5407" width="12.140625" style="790" customWidth="1"/>
    <col min="5408" max="5408" width="12.140625" style="790" bestFit="1" customWidth="1"/>
    <col min="5409" max="5419" width="9.28515625" style="790" bestFit="1" customWidth="1"/>
    <col min="5420" max="5420" width="9.28515625" style="790" customWidth="1"/>
    <col min="5421" max="5421" width="8.7109375" style="790" bestFit="1" customWidth="1"/>
    <col min="5422" max="5422" width="11.7109375" style="790" bestFit="1" customWidth="1"/>
    <col min="5423" max="5423" width="10.28515625" style="790" bestFit="1" customWidth="1"/>
    <col min="5424" max="5642" width="9.140625" style="790"/>
    <col min="5643" max="5643" width="7.5703125" style="790" customWidth="1"/>
    <col min="5644" max="5644" width="48.42578125" style="790" customWidth="1"/>
    <col min="5645" max="5658" width="14.7109375" style="790" customWidth="1"/>
    <col min="5659" max="5659" width="10.28515625" style="790" customWidth="1"/>
    <col min="5660" max="5660" width="9.140625" style="790"/>
    <col min="5661" max="5661" width="33.85546875" style="790" customWidth="1"/>
    <col min="5662" max="5662" width="12.140625" style="790" bestFit="1" customWidth="1"/>
    <col min="5663" max="5663" width="12.140625" style="790" customWidth="1"/>
    <col min="5664" max="5664" width="12.140625" style="790" bestFit="1" customWidth="1"/>
    <col min="5665" max="5675" width="9.28515625" style="790" bestFit="1" customWidth="1"/>
    <col min="5676" max="5676" width="9.28515625" style="790" customWidth="1"/>
    <col min="5677" max="5677" width="8.7109375" style="790" bestFit="1" customWidth="1"/>
    <col min="5678" max="5678" width="11.7109375" style="790" bestFit="1" customWidth="1"/>
    <col min="5679" max="5679" width="10.28515625" style="790" bestFit="1" customWidth="1"/>
    <col min="5680" max="5898" width="9.140625" style="790"/>
    <col min="5899" max="5899" width="7.5703125" style="790" customWidth="1"/>
    <col min="5900" max="5900" width="48.42578125" style="790" customWidth="1"/>
    <col min="5901" max="5914" width="14.7109375" style="790" customWidth="1"/>
    <col min="5915" max="5915" width="10.28515625" style="790" customWidth="1"/>
    <col min="5916" max="5916" width="9.140625" style="790"/>
    <col min="5917" max="5917" width="33.85546875" style="790" customWidth="1"/>
    <col min="5918" max="5918" width="12.140625" style="790" bestFit="1" customWidth="1"/>
    <col min="5919" max="5919" width="12.140625" style="790" customWidth="1"/>
    <col min="5920" max="5920" width="12.140625" style="790" bestFit="1" customWidth="1"/>
    <col min="5921" max="5931" width="9.28515625" style="790" bestFit="1" customWidth="1"/>
    <col min="5932" max="5932" width="9.28515625" style="790" customWidth="1"/>
    <col min="5933" max="5933" width="8.7109375" style="790" bestFit="1" customWidth="1"/>
    <col min="5934" max="5934" width="11.7109375" style="790" bestFit="1" customWidth="1"/>
    <col min="5935" max="5935" width="10.28515625" style="790" bestFit="1" customWidth="1"/>
    <col min="5936" max="6154" width="9.140625" style="790"/>
    <col min="6155" max="6155" width="7.5703125" style="790" customWidth="1"/>
    <col min="6156" max="6156" width="48.42578125" style="790" customWidth="1"/>
    <col min="6157" max="6170" width="14.7109375" style="790" customWidth="1"/>
    <col min="6171" max="6171" width="10.28515625" style="790" customWidth="1"/>
    <col min="6172" max="6172" width="9.140625" style="790"/>
    <col min="6173" max="6173" width="33.85546875" style="790" customWidth="1"/>
    <col min="6174" max="6174" width="12.140625" style="790" bestFit="1" customWidth="1"/>
    <col min="6175" max="6175" width="12.140625" style="790" customWidth="1"/>
    <col min="6176" max="6176" width="12.140625" style="790" bestFit="1" customWidth="1"/>
    <col min="6177" max="6187" width="9.28515625" style="790" bestFit="1" customWidth="1"/>
    <col min="6188" max="6188" width="9.28515625" style="790" customWidth="1"/>
    <col min="6189" max="6189" width="8.7109375" style="790" bestFit="1" customWidth="1"/>
    <col min="6190" max="6190" width="11.7109375" style="790" bestFit="1" customWidth="1"/>
    <col min="6191" max="6191" width="10.28515625" style="790" bestFit="1" customWidth="1"/>
    <col min="6192" max="6410" width="9.140625" style="790"/>
    <col min="6411" max="6411" width="7.5703125" style="790" customWidth="1"/>
    <col min="6412" max="6412" width="48.42578125" style="790" customWidth="1"/>
    <col min="6413" max="6426" width="14.7109375" style="790" customWidth="1"/>
    <col min="6427" max="6427" width="10.28515625" style="790" customWidth="1"/>
    <col min="6428" max="6428" width="9.140625" style="790"/>
    <col min="6429" max="6429" width="33.85546875" style="790" customWidth="1"/>
    <col min="6430" max="6430" width="12.140625" style="790" bestFit="1" customWidth="1"/>
    <col min="6431" max="6431" width="12.140625" style="790" customWidth="1"/>
    <col min="6432" max="6432" width="12.140625" style="790" bestFit="1" customWidth="1"/>
    <col min="6433" max="6443" width="9.28515625" style="790" bestFit="1" customWidth="1"/>
    <col min="6444" max="6444" width="9.28515625" style="790" customWidth="1"/>
    <col min="6445" max="6445" width="8.7109375" style="790" bestFit="1" customWidth="1"/>
    <col min="6446" max="6446" width="11.7109375" style="790" bestFit="1" customWidth="1"/>
    <col min="6447" max="6447" width="10.28515625" style="790" bestFit="1" customWidth="1"/>
    <col min="6448" max="6666" width="9.140625" style="790"/>
    <col min="6667" max="6667" width="7.5703125" style="790" customWidth="1"/>
    <col min="6668" max="6668" width="48.42578125" style="790" customWidth="1"/>
    <col min="6669" max="6682" width="14.7109375" style="790" customWidth="1"/>
    <col min="6683" max="6683" width="10.28515625" style="790" customWidth="1"/>
    <col min="6684" max="6684" width="9.140625" style="790"/>
    <col min="6685" max="6685" width="33.85546875" style="790" customWidth="1"/>
    <col min="6686" max="6686" width="12.140625" style="790" bestFit="1" customWidth="1"/>
    <col min="6687" max="6687" width="12.140625" style="790" customWidth="1"/>
    <col min="6688" max="6688" width="12.140625" style="790" bestFit="1" customWidth="1"/>
    <col min="6689" max="6699" width="9.28515625" style="790" bestFit="1" customWidth="1"/>
    <col min="6700" max="6700" width="9.28515625" style="790" customWidth="1"/>
    <col min="6701" max="6701" width="8.7109375" style="790" bestFit="1" customWidth="1"/>
    <col min="6702" max="6702" width="11.7109375" style="790" bestFit="1" customWidth="1"/>
    <col min="6703" max="6703" width="10.28515625" style="790" bestFit="1" customWidth="1"/>
    <col min="6704" max="6922" width="9.140625" style="790"/>
    <col min="6923" max="6923" width="7.5703125" style="790" customWidth="1"/>
    <col min="6924" max="6924" width="48.42578125" style="790" customWidth="1"/>
    <col min="6925" max="6938" width="14.7109375" style="790" customWidth="1"/>
    <col min="6939" max="6939" width="10.28515625" style="790" customWidth="1"/>
    <col min="6940" max="6940" width="9.140625" style="790"/>
    <col min="6941" max="6941" width="33.85546875" style="790" customWidth="1"/>
    <col min="6942" max="6942" width="12.140625" style="790" bestFit="1" customWidth="1"/>
    <col min="6943" max="6943" width="12.140625" style="790" customWidth="1"/>
    <col min="6944" max="6944" width="12.140625" style="790" bestFit="1" customWidth="1"/>
    <col min="6945" max="6955" width="9.28515625" style="790" bestFit="1" customWidth="1"/>
    <col min="6956" max="6956" width="9.28515625" style="790" customWidth="1"/>
    <col min="6957" max="6957" width="8.7109375" style="790" bestFit="1" customWidth="1"/>
    <col min="6958" max="6958" width="11.7109375" style="790" bestFit="1" customWidth="1"/>
    <col min="6959" max="6959" width="10.28515625" style="790" bestFit="1" customWidth="1"/>
    <col min="6960" max="7178" width="9.140625" style="790"/>
    <col min="7179" max="7179" width="7.5703125" style="790" customWidth="1"/>
    <col min="7180" max="7180" width="48.42578125" style="790" customWidth="1"/>
    <col min="7181" max="7194" width="14.7109375" style="790" customWidth="1"/>
    <col min="7195" max="7195" width="10.28515625" style="790" customWidth="1"/>
    <col min="7196" max="7196" width="9.140625" style="790"/>
    <col min="7197" max="7197" width="33.85546875" style="790" customWidth="1"/>
    <col min="7198" max="7198" width="12.140625" style="790" bestFit="1" customWidth="1"/>
    <col min="7199" max="7199" width="12.140625" style="790" customWidth="1"/>
    <col min="7200" max="7200" width="12.140625" style="790" bestFit="1" customWidth="1"/>
    <col min="7201" max="7211" width="9.28515625" style="790" bestFit="1" customWidth="1"/>
    <col min="7212" max="7212" width="9.28515625" style="790" customWidth="1"/>
    <col min="7213" max="7213" width="8.7109375" style="790" bestFit="1" customWidth="1"/>
    <col min="7214" max="7214" width="11.7109375" style="790" bestFit="1" customWidth="1"/>
    <col min="7215" max="7215" width="10.28515625" style="790" bestFit="1" customWidth="1"/>
    <col min="7216" max="7434" width="9.140625" style="790"/>
    <col min="7435" max="7435" width="7.5703125" style="790" customWidth="1"/>
    <col min="7436" max="7436" width="48.42578125" style="790" customWidth="1"/>
    <col min="7437" max="7450" width="14.7109375" style="790" customWidth="1"/>
    <col min="7451" max="7451" width="10.28515625" style="790" customWidth="1"/>
    <col min="7452" max="7452" width="9.140625" style="790"/>
    <col min="7453" max="7453" width="33.85546875" style="790" customWidth="1"/>
    <col min="7454" max="7454" width="12.140625" style="790" bestFit="1" customWidth="1"/>
    <col min="7455" max="7455" width="12.140625" style="790" customWidth="1"/>
    <col min="7456" max="7456" width="12.140625" style="790" bestFit="1" customWidth="1"/>
    <col min="7457" max="7467" width="9.28515625" style="790" bestFit="1" customWidth="1"/>
    <col min="7468" max="7468" width="9.28515625" style="790" customWidth="1"/>
    <col min="7469" max="7469" width="8.7109375" style="790" bestFit="1" customWidth="1"/>
    <col min="7470" max="7470" width="11.7109375" style="790" bestFit="1" customWidth="1"/>
    <col min="7471" max="7471" width="10.28515625" style="790" bestFit="1" customWidth="1"/>
    <col min="7472" max="7690" width="9.140625" style="790"/>
    <col min="7691" max="7691" width="7.5703125" style="790" customWidth="1"/>
    <col min="7692" max="7692" width="48.42578125" style="790" customWidth="1"/>
    <col min="7693" max="7706" width="14.7109375" style="790" customWidth="1"/>
    <col min="7707" max="7707" width="10.28515625" style="790" customWidth="1"/>
    <col min="7708" max="7708" width="9.140625" style="790"/>
    <col min="7709" max="7709" width="33.85546875" style="790" customWidth="1"/>
    <col min="7710" max="7710" width="12.140625" style="790" bestFit="1" customWidth="1"/>
    <col min="7711" max="7711" width="12.140625" style="790" customWidth="1"/>
    <col min="7712" max="7712" width="12.140625" style="790" bestFit="1" customWidth="1"/>
    <col min="7713" max="7723" width="9.28515625" style="790" bestFit="1" customWidth="1"/>
    <col min="7724" max="7724" width="9.28515625" style="790" customWidth="1"/>
    <col min="7725" max="7725" width="8.7109375" style="790" bestFit="1" customWidth="1"/>
    <col min="7726" max="7726" width="11.7109375" style="790" bestFit="1" customWidth="1"/>
    <col min="7727" max="7727" width="10.28515625" style="790" bestFit="1" customWidth="1"/>
    <col min="7728" max="7946" width="9.140625" style="790"/>
    <col min="7947" max="7947" width="7.5703125" style="790" customWidth="1"/>
    <col min="7948" max="7948" width="48.42578125" style="790" customWidth="1"/>
    <col min="7949" max="7962" width="14.7109375" style="790" customWidth="1"/>
    <col min="7963" max="7963" width="10.28515625" style="790" customWidth="1"/>
    <col min="7964" max="7964" width="9.140625" style="790"/>
    <col min="7965" max="7965" width="33.85546875" style="790" customWidth="1"/>
    <col min="7966" max="7966" width="12.140625" style="790" bestFit="1" customWidth="1"/>
    <col min="7967" max="7967" width="12.140625" style="790" customWidth="1"/>
    <col min="7968" max="7968" width="12.140625" style="790" bestFit="1" customWidth="1"/>
    <col min="7969" max="7979" width="9.28515625" style="790" bestFit="1" customWidth="1"/>
    <col min="7980" max="7980" width="9.28515625" style="790" customWidth="1"/>
    <col min="7981" max="7981" width="8.7109375" style="790" bestFit="1" customWidth="1"/>
    <col min="7982" max="7982" width="11.7109375" style="790" bestFit="1" customWidth="1"/>
    <col min="7983" max="7983" width="10.28515625" style="790" bestFit="1" customWidth="1"/>
    <col min="7984" max="8202" width="9.140625" style="790"/>
    <col min="8203" max="8203" width="7.5703125" style="790" customWidth="1"/>
    <col min="8204" max="8204" width="48.42578125" style="790" customWidth="1"/>
    <col min="8205" max="8218" width="14.7109375" style="790" customWidth="1"/>
    <col min="8219" max="8219" width="10.28515625" style="790" customWidth="1"/>
    <col min="8220" max="8220" width="9.140625" style="790"/>
    <col min="8221" max="8221" width="33.85546875" style="790" customWidth="1"/>
    <col min="8222" max="8222" width="12.140625" style="790" bestFit="1" customWidth="1"/>
    <col min="8223" max="8223" width="12.140625" style="790" customWidth="1"/>
    <col min="8224" max="8224" width="12.140625" style="790" bestFit="1" customWidth="1"/>
    <col min="8225" max="8235" width="9.28515625" style="790" bestFit="1" customWidth="1"/>
    <col min="8236" max="8236" width="9.28515625" style="790" customWidth="1"/>
    <col min="8237" max="8237" width="8.7109375" style="790" bestFit="1" customWidth="1"/>
    <col min="8238" max="8238" width="11.7109375" style="790" bestFit="1" customWidth="1"/>
    <col min="8239" max="8239" width="10.28515625" style="790" bestFit="1" customWidth="1"/>
    <col min="8240" max="8458" width="9.140625" style="790"/>
    <col min="8459" max="8459" width="7.5703125" style="790" customWidth="1"/>
    <col min="8460" max="8460" width="48.42578125" style="790" customWidth="1"/>
    <col min="8461" max="8474" width="14.7109375" style="790" customWidth="1"/>
    <col min="8475" max="8475" width="10.28515625" style="790" customWidth="1"/>
    <col min="8476" max="8476" width="9.140625" style="790"/>
    <col min="8477" max="8477" width="33.85546875" style="790" customWidth="1"/>
    <col min="8478" max="8478" width="12.140625" style="790" bestFit="1" customWidth="1"/>
    <col min="8479" max="8479" width="12.140625" style="790" customWidth="1"/>
    <col min="8480" max="8480" width="12.140625" style="790" bestFit="1" customWidth="1"/>
    <col min="8481" max="8491" width="9.28515625" style="790" bestFit="1" customWidth="1"/>
    <col min="8492" max="8492" width="9.28515625" style="790" customWidth="1"/>
    <col min="8493" max="8493" width="8.7109375" style="790" bestFit="1" customWidth="1"/>
    <col min="8494" max="8494" width="11.7109375" style="790" bestFit="1" customWidth="1"/>
    <col min="8495" max="8495" width="10.28515625" style="790" bestFit="1" customWidth="1"/>
    <col min="8496" max="8714" width="9.140625" style="790"/>
    <col min="8715" max="8715" width="7.5703125" style="790" customWidth="1"/>
    <col min="8716" max="8716" width="48.42578125" style="790" customWidth="1"/>
    <col min="8717" max="8730" width="14.7109375" style="790" customWidth="1"/>
    <col min="8731" max="8731" width="10.28515625" style="790" customWidth="1"/>
    <col min="8732" max="8732" width="9.140625" style="790"/>
    <col min="8733" max="8733" width="33.85546875" style="790" customWidth="1"/>
    <col min="8734" max="8734" width="12.140625" style="790" bestFit="1" customWidth="1"/>
    <col min="8735" max="8735" width="12.140625" style="790" customWidth="1"/>
    <col min="8736" max="8736" width="12.140625" style="790" bestFit="1" customWidth="1"/>
    <col min="8737" max="8747" width="9.28515625" style="790" bestFit="1" customWidth="1"/>
    <col min="8748" max="8748" width="9.28515625" style="790" customWidth="1"/>
    <col min="8749" max="8749" width="8.7109375" style="790" bestFit="1" customWidth="1"/>
    <col min="8750" max="8750" width="11.7109375" style="790" bestFit="1" customWidth="1"/>
    <col min="8751" max="8751" width="10.28515625" style="790" bestFit="1" customWidth="1"/>
    <col min="8752" max="8970" width="9.140625" style="790"/>
    <col min="8971" max="8971" width="7.5703125" style="790" customWidth="1"/>
    <col min="8972" max="8972" width="48.42578125" style="790" customWidth="1"/>
    <col min="8973" max="8986" width="14.7109375" style="790" customWidth="1"/>
    <col min="8987" max="8987" width="10.28515625" style="790" customWidth="1"/>
    <col min="8988" max="8988" width="9.140625" style="790"/>
    <col min="8989" max="8989" width="33.85546875" style="790" customWidth="1"/>
    <col min="8990" max="8990" width="12.140625" style="790" bestFit="1" customWidth="1"/>
    <col min="8991" max="8991" width="12.140625" style="790" customWidth="1"/>
    <col min="8992" max="8992" width="12.140625" style="790" bestFit="1" customWidth="1"/>
    <col min="8993" max="9003" width="9.28515625" style="790" bestFit="1" customWidth="1"/>
    <col min="9004" max="9004" width="9.28515625" style="790" customWidth="1"/>
    <col min="9005" max="9005" width="8.7109375" style="790" bestFit="1" customWidth="1"/>
    <col min="9006" max="9006" width="11.7109375" style="790" bestFit="1" customWidth="1"/>
    <col min="9007" max="9007" width="10.28515625" style="790" bestFit="1" customWidth="1"/>
    <col min="9008" max="9226" width="9.140625" style="790"/>
    <col min="9227" max="9227" width="7.5703125" style="790" customWidth="1"/>
    <col min="9228" max="9228" width="48.42578125" style="790" customWidth="1"/>
    <col min="9229" max="9242" width="14.7109375" style="790" customWidth="1"/>
    <col min="9243" max="9243" width="10.28515625" style="790" customWidth="1"/>
    <col min="9244" max="9244" width="9.140625" style="790"/>
    <col min="9245" max="9245" width="33.85546875" style="790" customWidth="1"/>
    <col min="9246" max="9246" width="12.140625" style="790" bestFit="1" customWidth="1"/>
    <col min="9247" max="9247" width="12.140625" style="790" customWidth="1"/>
    <col min="9248" max="9248" width="12.140625" style="790" bestFit="1" customWidth="1"/>
    <col min="9249" max="9259" width="9.28515625" style="790" bestFit="1" customWidth="1"/>
    <col min="9260" max="9260" width="9.28515625" style="790" customWidth="1"/>
    <col min="9261" max="9261" width="8.7109375" style="790" bestFit="1" customWidth="1"/>
    <col min="9262" max="9262" width="11.7109375" style="790" bestFit="1" customWidth="1"/>
    <col min="9263" max="9263" width="10.28515625" style="790" bestFit="1" customWidth="1"/>
    <col min="9264" max="9482" width="9.140625" style="790"/>
    <col min="9483" max="9483" width="7.5703125" style="790" customWidth="1"/>
    <col min="9484" max="9484" width="48.42578125" style="790" customWidth="1"/>
    <col min="9485" max="9498" width="14.7109375" style="790" customWidth="1"/>
    <col min="9499" max="9499" width="10.28515625" style="790" customWidth="1"/>
    <col min="9500" max="9500" width="9.140625" style="790"/>
    <col min="9501" max="9501" width="33.85546875" style="790" customWidth="1"/>
    <col min="9502" max="9502" width="12.140625" style="790" bestFit="1" customWidth="1"/>
    <col min="9503" max="9503" width="12.140625" style="790" customWidth="1"/>
    <col min="9504" max="9504" width="12.140625" style="790" bestFit="1" customWidth="1"/>
    <col min="9505" max="9515" width="9.28515625" style="790" bestFit="1" customWidth="1"/>
    <col min="9516" max="9516" width="9.28515625" style="790" customWidth="1"/>
    <col min="9517" max="9517" width="8.7109375" style="790" bestFit="1" customWidth="1"/>
    <col min="9518" max="9518" width="11.7109375" style="790" bestFit="1" customWidth="1"/>
    <col min="9519" max="9519" width="10.28515625" style="790" bestFit="1" customWidth="1"/>
    <col min="9520" max="9738" width="9.140625" style="790"/>
    <col min="9739" max="9739" width="7.5703125" style="790" customWidth="1"/>
    <col min="9740" max="9740" width="48.42578125" style="790" customWidth="1"/>
    <col min="9741" max="9754" width="14.7109375" style="790" customWidth="1"/>
    <col min="9755" max="9755" width="10.28515625" style="790" customWidth="1"/>
    <col min="9756" max="9756" width="9.140625" style="790"/>
    <col min="9757" max="9757" width="33.85546875" style="790" customWidth="1"/>
    <col min="9758" max="9758" width="12.140625" style="790" bestFit="1" customWidth="1"/>
    <col min="9759" max="9759" width="12.140625" style="790" customWidth="1"/>
    <col min="9760" max="9760" width="12.140625" style="790" bestFit="1" customWidth="1"/>
    <col min="9761" max="9771" width="9.28515625" style="790" bestFit="1" customWidth="1"/>
    <col min="9772" max="9772" width="9.28515625" style="790" customWidth="1"/>
    <col min="9773" max="9773" width="8.7109375" style="790" bestFit="1" customWidth="1"/>
    <col min="9774" max="9774" width="11.7109375" style="790" bestFit="1" customWidth="1"/>
    <col min="9775" max="9775" width="10.28515625" style="790" bestFit="1" customWidth="1"/>
    <col min="9776" max="9994" width="9.140625" style="790"/>
    <col min="9995" max="9995" width="7.5703125" style="790" customWidth="1"/>
    <col min="9996" max="9996" width="48.42578125" style="790" customWidth="1"/>
    <col min="9997" max="10010" width="14.7109375" style="790" customWidth="1"/>
    <col min="10011" max="10011" width="10.28515625" style="790" customWidth="1"/>
    <col min="10012" max="10012" width="9.140625" style="790"/>
    <col min="10013" max="10013" width="33.85546875" style="790" customWidth="1"/>
    <col min="10014" max="10014" width="12.140625" style="790" bestFit="1" customWidth="1"/>
    <col min="10015" max="10015" width="12.140625" style="790" customWidth="1"/>
    <col min="10016" max="10016" width="12.140625" style="790" bestFit="1" customWidth="1"/>
    <col min="10017" max="10027" width="9.28515625" style="790" bestFit="1" customWidth="1"/>
    <col min="10028" max="10028" width="9.28515625" style="790" customWidth="1"/>
    <col min="10029" max="10029" width="8.7109375" style="790" bestFit="1" customWidth="1"/>
    <col min="10030" max="10030" width="11.7109375" style="790" bestFit="1" customWidth="1"/>
    <col min="10031" max="10031" width="10.28515625" style="790" bestFit="1" customWidth="1"/>
    <col min="10032" max="10250" width="9.140625" style="790"/>
    <col min="10251" max="10251" width="7.5703125" style="790" customWidth="1"/>
    <col min="10252" max="10252" width="48.42578125" style="790" customWidth="1"/>
    <col min="10253" max="10266" width="14.7109375" style="790" customWidth="1"/>
    <col min="10267" max="10267" width="10.28515625" style="790" customWidth="1"/>
    <col min="10268" max="10268" width="9.140625" style="790"/>
    <col min="10269" max="10269" width="33.85546875" style="790" customWidth="1"/>
    <col min="10270" max="10270" width="12.140625" style="790" bestFit="1" customWidth="1"/>
    <col min="10271" max="10271" width="12.140625" style="790" customWidth="1"/>
    <col min="10272" max="10272" width="12.140625" style="790" bestFit="1" customWidth="1"/>
    <col min="10273" max="10283" width="9.28515625" style="790" bestFit="1" customWidth="1"/>
    <col min="10284" max="10284" width="9.28515625" style="790" customWidth="1"/>
    <col min="10285" max="10285" width="8.7109375" style="790" bestFit="1" customWidth="1"/>
    <col min="10286" max="10286" width="11.7109375" style="790" bestFit="1" customWidth="1"/>
    <col min="10287" max="10287" width="10.28515625" style="790" bestFit="1" customWidth="1"/>
    <col min="10288" max="10506" width="9.140625" style="790"/>
    <col min="10507" max="10507" width="7.5703125" style="790" customWidth="1"/>
    <col min="10508" max="10508" width="48.42578125" style="790" customWidth="1"/>
    <col min="10509" max="10522" width="14.7109375" style="790" customWidth="1"/>
    <col min="10523" max="10523" width="10.28515625" style="790" customWidth="1"/>
    <col min="10524" max="10524" width="9.140625" style="790"/>
    <col min="10525" max="10525" width="33.85546875" style="790" customWidth="1"/>
    <col min="10526" max="10526" width="12.140625" style="790" bestFit="1" customWidth="1"/>
    <col min="10527" max="10527" width="12.140625" style="790" customWidth="1"/>
    <col min="10528" max="10528" width="12.140625" style="790" bestFit="1" customWidth="1"/>
    <col min="10529" max="10539" width="9.28515625" style="790" bestFit="1" customWidth="1"/>
    <col min="10540" max="10540" width="9.28515625" style="790" customWidth="1"/>
    <col min="10541" max="10541" width="8.7109375" style="790" bestFit="1" customWidth="1"/>
    <col min="10542" max="10542" width="11.7109375" style="790" bestFit="1" customWidth="1"/>
    <col min="10543" max="10543" width="10.28515625" style="790" bestFit="1" customWidth="1"/>
    <col min="10544" max="10762" width="9.140625" style="790"/>
    <col min="10763" max="10763" width="7.5703125" style="790" customWidth="1"/>
    <col min="10764" max="10764" width="48.42578125" style="790" customWidth="1"/>
    <col min="10765" max="10778" width="14.7109375" style="790" customWidth="1"/>
    <col min="10779" max="10779" width="10.28515625" style="790" customWidth="1"/>
    <col min="10780" max="10780" width="9.140625" style="790"/>
    <col min="10781" max="10781" width="33.85546875" style="790" customWidth="1"/>
    <col min="10782" max="10782" width="12.140625" style="790" bestFit="1" customWidth="1"/>
    <col min="10783" max="10783" width="12.140625" style="790" customWidth="1"/>
    <col min="10784" max="10784" width="12.140625" style="790" bestFit="1" customWidth="1"/>
    <col min="10785" max="10795" width="9.28515625" style="790" bestFit="1" customWidth="1"/>
    <col min="10796" max="10796" width="9.28515625" style="790" customWidth="1"/>
    <col min="10797" max="10797" width="8.7109375" style="790" bestFit="1" customWidth="1"/>
    <col min="10798" max="10798" width="11.7109375" style="790" bestFit="1" customWidth="1"/>
    <col min="10799" max="10799" width="10.28515625" style="790" bestFit="1" customWidth="1"/>
    <col min="10800" max="11018" width="9.140625" style="790"/>
    <col min="11019" max="11019" width="7.5703125" style="790" customWidth="1"/>
    <col min="11020" max="11020" width="48.42578125" style="790" customWidth="1"/>
    <col min="11021" max="11034" width="14.7109375" style="790" customWidth="1"/>
    <col min="11035" max="11035" width="10.28515625" style="790" customWidth="1"/>
    <col min="11036" max="11036" width="9.140625" style="790"/>
    <col min="11037" max="11037" width="33.85546875" style="790" customWidth="1"/>
    <col min="11038" max="11038" width="12.140625" style="790" bestFit="1" customWidth="1"/>
    <col min="11039" max="11039" width="12.140625" style="790" customWidth="1"/>
    <col min="11040" max="11040" width="12.140625" style="790" bestFit="1" customWidth="1"/>
    <col min="11041" max="11051" width="9.28515625" style="790" bestFit="1" customWidth="1"/>
    <col min="11052" max="11052" width="9.28515625" style="790" customWidth="1"/>
    <col min="11053" max="11053" width="8.7109375" style="790" bestFit="1" customWidth="1"/>
    <col min="11054" max="11054" width="11.7109375" style="790" bestFit="1" customWidth="1"/>
    <col min="11055" max="11055" width="10.28515625" style="790" bestFit="1" customWidth="1"/>
    <col min="11056" max="11274" width="9.140625" style="790"/>
    <col min="11275" max="11275" width="7.5703125" style="790" customWidth="1"/>
    <col min="11276" max="11276" width="48.42578125" style="790" customWidth="1"/>
    <col min="11277" max="11290" width="14.7109375" style="790" customWidth="1"/>
    <col min="11291" max="11291" width="10.28515625" style="790" customWidth="1"/>
    <col min="11292" max="11292" width="9.140625" style="790"/>
    <col min="11293" max="11293" width="33.85546875" style="790" customWidth="1"/>
    <col min="11294" max="11294" width="12.140625" style="790" bestFit="1" customWidth="1"/>
    <col min="11295" max="11295" width="12.140625" style="790" customWidth="1"/>
    <col min="11296" max="11296" width="12.140625" style="790" bestFit="1" customWidth="1"/>
    <col min="11297" max="11307" width="9.28515625" style="790" bestFit="1" customWidth="1"/>
    <col min="11308" max="11308" width="9.28515625" style="790" customWidth="1"/>
    <col min="11309" max="11309" width="8.7109375" style="790" bestFit="1" customWidth="1"/>
    <col min="11310" max="11310" width="11.7109375" style="790" bestFit="1" customWidth="1"/>
    <col min="11311" max="11311" width="10.28515625" style="790" bestFit="1" customWidth="1"/>
    <col min="11312" max="11530" width="9.140625" style="790"/>
    <col min="11531" max="11531" width="7.5703125" style="790" customWidth="1"/>
    <col min="11532" max="11532" width="48.42578125" style="790" customWidth="1"/>
    <col min="11533" max="11546" width="14.7109375" style="790" customWidth="1"/>
    <col min="11547" max="11547" width="10.28515625" style="790" customWidth="1"/>
    <col min="11548" max="11548" width="9.140625" style="790"/>
    <col min="11549" max="11549" width="33.85546875" style="790" customWidth="1"/>
    <col min="11550" max="11550" width="12.140625" style="790" bestFit="1" customWidth="1"/>
    <col min="11551" max="11551" width="12.140625" style="790" customWidth="1"/>
    <col min="11552" max="11552" width="12.140625" style="790" bestFit="1" customWidth="1"/>
    <col min="11553" max="11563" width="9.28515625" style="790" bestFit="1" customWidth="1"/>
    <col min="11564" max="11564" width="9.28515625" style="790" customWidth="1"/>
    <col min="11565" max="11565" width="8.7109375" style="790" bestFit="1" customWidth="1"/>
    <col min="11566" max="11566" width="11.7109375" style="790" bestFit="1" customWidth="1"/>
    <col min="11567" max="11567" width="10.28515625" style="790" bestFit="1" customWidth="1"/>
    <col min="11568" max="11786" width="9.140625" style="790"/>
    <col min="11787" max="11787" width="7.5703125" style="790" customWidth="1"/>
    <col min="11788" max="11788" width="48.42578125" style="790" customWidth="1"/>
    <col min="11789" max="11802" width="14.7109375" style="790" customWidth="1"/>
    <col min="11803" max="11803" width="10.28515625" style="790" customWidth="1"/>
    <col min="11804" max="11804" width="9.140625" style="790"/>
    <col min="11805" max="11805" width="33.85546875" style="790" customWidth="1"/>
    <col min="11806" max="11806" width="12.140625" style="790" bestFit="1" customWidth="1"/>
    <col min="11807" max="11807" width="12.140625" style="790" customWidth="1"/>
    <col min="11808" max="11808" width="12.140625" style="790" bestFit="1" customWidth="1"/>
    <col min="11809" max="11819" width="9.28515625" style="790" bestFit="1" customWidth="1"/>
    <col min="11820" max="11820" width="9.28515625" style="790" customWidth="1"/>
    <col min="11821" max="11821" width="8.7109375" style="790" bestFit="1" customWidth="1"/>
    <col min="11822" max="11822" width="11.7109375" style="790" bestFit="1" customWidth="1"/>
    <col min="11823" max="11823" width="10.28515625" style="790" bestFit="1" customWidth="1"/>
    <col min="11824" max="12042" width="9.140625" style="790"/>
    <col min="12043" max="12043" width="7.5703125" style="790" customWidth="1"/>
    <col min="12044" max="12044" width="48.42578125" style="790" customWidth="1"/>
    <col min="12045" max="12058" width="14.7109375" style="790" customWidth="1"/>
    <col min="12059" max="12059" width="10.28515625" style="790" customWidth="1"/>
    <col min="12060" max="12060" width="9.140625" style="790"/>
    <col min="12061" max="12061" width="33.85546875" style="790" customWidth="1"/>
    <col min="12062" max="12062" width="12.140625" style="790" bestFit="1" customWidth="1"/>
    <col min="12063" max="12063" width="12.140625" style="790" customWidth="1"/>
    <col min="12064" max="12064" width="12.140625" style="790" bestFit="1" customWidth="1"/>
    <col min="12065" max="12075" width="9.28515625" style="790" bestFit="1" customWidth="1"/>
    <col min="12076" max="12076" width="9.28515625" style="790" customWidth="1"/>
    <col min="12077" max="12077" width="8.7109375" style="790" bestFit="1" customWidth="1"/>
    <col min="12078" max="12078" width="11.7109375" style="790" bestFit="1" customWidth="1"/>
    <col min="12079" max="12079" width="10.28515625" style="790" bestFit="1" customWidth="1"/>
    <col min="12080" max="12298" width="9.140625" style="790"/>
    <col min="12299" max="12299" width="7.5703125" style="790" customWidth="1"/>
    <col min="12300" max="12300" width="48.42578125" style="790" customWidth="1"/>
    <col min="12301" max="12314" width="14.7109375" style="790" customWidth="1"/>
    <col min="12315" max="12315" width="10.28515625" style="790" customWidth="1"/>
    <col min="12316" max="12316" width="9.140625" style="790"/>
    <col min="12317" max="12317" width="33.85546875" style="790" customWidth="1"/>
    <col min="12318" max="12318" width="12.140625" style="790" bestFit="1" customWidth="1"/>
    <col min="12319" max="12319" width="12.140625" style="790" customWidth="1"/>
    <col min="12320" max="12320" width="12.140625" style="790" bestFit="1" customWidth="1"/>
    <col min="12321" max="12331" width="9.28515625" style="790" bestFit="1" customWidth="1"/>
    <col min="12332" max="12332" width="9.28515625" style="790" customWidth="1"/>
    <col min="12333" max="12333" width="8.7109375" style="790" bestFit="1" customWidth="1"/>
    <col min="12334" max="12334" width="11.7109375" style="790" bestFit="1" customWidth="1"/>
    <col min="12335" max="12335" width="10.28515625" style="790" bestFit="1" customWidth="1"/>
    <col min="12336" max="12554" width="9.140625" style="790"/>
    <col min="12555" max="12555" width="7.5703125" style="790" customWidth="1"/>
    <col min="12556" max="12556" width="48.42578125" style="790" customWidth="1"/>
    <col min="12557" max="12570" width="14.7109375" style="790" customWidth="1"/>
    <col min="12571" max="12571" width="10.28515625" style="790" customWidth="1"/>
    <col min="12572" max="12572" width="9.140625" style="790"/>
    <col min="12573" max="12573" width="33.85546875" style="790" customWidth="1"/>
    <col min="12574" max="12574" width="12.140625" style="790" bestFit="1" customWidth="1"/>
    <col min="12575" max="12575" width="12.140625" style="790" customWidth="1"/>
    <col min="12576" max="12576" width="12.140625" style="790" bestFit="1" customWidth="1"/>
    <col min="12577" max="12587" width="9.28515625" style="790" bestFit="1" customWidth="1"/>
    <col min="12588" max="12588" width="9.28515625" style="790" customWidth="1"/>
    <col min="12589" max="12589" width="8.7109375" style="790" bestFit="1" customWidth="1"/>
    <col min="12590" max="12590" width="11.7109375" style="790" bestFit="1" customWidth="1"/>
    <col min="12591" max="12591" width="10.28515625" style="790" bestFit="1" customWidth="1"/>
    <col min="12592" max="12810" width="9.140625" style="790"/>
    <col min="12811" max="12811" width="7.5703125" style="790" customWidth="1"/>
    <col min="12812" max="12812" width="48.42578125" style="790" customWidth="1"/>
    <col min="12813" max="12826" width="14.7109375" style="790" customWidth="1"/>
    <col min="12827" max="12827" width="10.28515625" style="790" customWidth="1"/>
    <col min="12828" max="12828" width="9.140625" style="790"/>
    <col min="12829" max="12829" width="33.85546875" style="790" customWidth="1"/>
    <col min="12830" max="12830" width="12.140625" style="790" bestFit="1" customWidth="1"/>
    <col min="12831" max="12831" width="12.140625" style="790" customWidth="1"/>
    <col min="12832" max="12832" width="12.140625" style="790" bestFit="1" customWidth="1"/>
    <col min="12833" max="12843" width="9.28515625" style="790" bestFit="1" customWidth="1"/>
    <col min="12844" max="12844" width="9.28515625" style="790" customWidth="1"/>
    <col min="12845" max="12845" width="8.7109375" style="790" bestFit="1" customWidth="1"/>
    <col min="12846" max="12846" width="11.7109375" style="790" bestFit="1" customWidth="1"/>
    <col min="12847" max="12847" width="10.28515625" style="790" bestFit="1" customWidth="1"/>
    <col min="12848" max="13066" width="9.140625" style="790"/>
    <col min="13067" max="13067" width="7.5703125" style="790" customWidth="1"/>
    <col min="13068" max="13068" width="48.42578125" style="790" customWidth="1"/>
    <col min="13069" max="13082" width="14.7109375" style="790" customWidth="1"/>
    <col min="13083" max="13083" width="10.28515625" style="790" customWidth="1"/>
    <col min="13084" max="13084" width="9.140625" style="790"/>
    <col min="13085" max="13085" width="33.85546875" style="790" customWidth="1"/>
    <col min="13086" max="13086" width="12.140625" style="790" bestFit="1" customWidth="1"/>
    <col min="13087" max="13087" width="12.140625" style="790" customWidth="1"/>
    <col min="13088" max="13088" width="12.140625" style="790" bestFit="1" customWidth="1"/>
    <col min="13089" max="13099" width="9.28515625" style="790" bestFit="1" customWidth="1"/>
    <col min="13100" max="13100" width="9.28515625" style="790" customWidth="1"/>
    <col min="13101" max="13101" width="8.7109375" style="790" bestFit="1" customWidth="1"/>
    <col min="13102" max="13102" width="11.7109375" style="790" bestFit="1" customWidth="1"/>
    <col min="13103" max="13103" width="10.28515625" style="790" bestFit="1" customWidth="1"/>
    <col min="13104" max="13322" width="9.140625" style="790"/>
    <col min="13323" max="13323" width="7.5703125" style="790" customWidth="1"/>
    <col min="13324" max="13324" width="48.42578125" style="790" customWidth="1"/>
    <col min="13325" max="13338" width="14.7109375" style="790" customWidth="1"/>
    <col min="13339" max="13339" width="10.28515625" style="790" customWidth="1"/>
    <col min="13340" max="13340" width="9.140625" style="790"/>
    <col min="13341" max="13341" width="33.85546875" style="790" customWidth="1"/>
    <col min="13342" max="13342" width="12.140625" style="790" bestFit="1" customWidth="1"/>
    <col min="13343" max="13343" width="12.140625" style="790" customWidth="1"/>
    <col min="13344" max="13344" width="12.140625" style="790" bestFit="1" customWidth="1"/>
    <col min="13345" max="13355" width="9.28515625" style="790" bestFit="1" customWidth="1"/>
    <col min="13356" max="13356" width="9.28515625" style="790" customWidth="1"/>
    <col min="13357" max="13357" width="8.7109375" style="790" bestFit="1" customWidth="1"/>
    <col min="13358" max="13358" width="11.7109375" style="790" bestFit="1" customWidth="1"/>
    <col min="13359" max="13359" width="10.28515625" style="790" bestFit="1" customWidth="1"/>
    <col min="13360" max="13578" width="9.140625" style="790"/>
    <col min="13579" max="13579" width="7.5703125" style="790" customWidth="1"/>
    <col min="13580" max="13580" width="48.42578125" style="790" customWidth="1"/>
    <col min="13581" max="13594" width="14.7109375" style="790" customWidth="1"/>
    <col min="13595" max="13595" width="10.28515625" style="790" customWidth="1"/>
    <col min="13596" max="13596" width="9.140625" style="790"/>
    <col min="13597" max="13597" width="33.85546875" style="790" customWidth="1"/>
    <col min="13598" max="13598" width="12.140625" style="790" bestFit="1" customWidth="1"/>
    <col min="13599" max="13599" width="12.140625" style="790" customWidth="1"/>
    <col min="13600" max="13600" width="12.140625" style="790" bestFit="1" customWidth="1"/>
    <col min="13601" max="13611" width="9.28515625" style="790" bestFit="1" customWidth="1"/>
    <col min="13612" max="13612" width="9.28515625" style="790" customWidth="1"/>
    <col min="13613" max="13613" width="8.7109375" style="790" bestFit="1" customWidth="1"/>
    <col min="13614" max="13614" width="11.7109375" style="790" bestFit="1" customWidth="1"/>
    <col min="13615" max="13615" width="10.28515625" style="790" bestFit="1" customWidth="1"/>
    <col min="13616" max="13834" width="9.140625" style="790"/>
    <col min="13835" max="13835" width="7.5703125" style="790" customWidth="1"/>
    <col min="13836" max="13836" width="48.42578125" style="790" customWidth="1"/>
    <col min="13837" max="13850" width="14.7109375" style="790" customWidth="1"/>
    <col min="13851" max="13851" width="10.28515625" style="790" customWidth="1"/>
    <col min="13852" max="13852" width="9.140625" style="790"/>
    <col min="13853" max="13853" width="33.85546875" style="790" customWidth="1"/>
    <col min="13854" max="13854" width="12.140625" style="790" bestFit="1" customWidth="1"/>
    <col min="13855" max="13855" width="12.140625" style="790" customWidth="1"/>
    <col min="13856" max="13856" width="12.140625" style="790" bestFit="1" customWidth="1"/>
    <col min="13857" max="13867" width="9.28515625" style="790" bestFit="1" customWidth="1"/>
    <col min="13868" max="13868" width="9.28515625" style="790" customWidth="1"/>
    <col min="13869" max="13869" width="8.7109375" style="790" bestFit="1" customWidth="1"/>
    <col min="13870" max="13870" width="11.7109375" style="790" bestFit="1" customWidth="1"/>
    <col min="13871" max="13871" width="10.28515625" style="790" bestFit="1" customWidth="1"/>
    <col min="13872" max="14090" width="9.140625" style="790"/>
    <col min="14091" max="14091" width="7.5703125" style="790" customWidth="1"/>
    <col min="14092" max="14092" width="48.42578125" style="790" customWidth="1"/>
    <col min="14093" max="14106" width="14.7109375" style="790" customWidth="1"/>
    <col min="14107" max="14107" width="10.28515625" style="790" customWidth="1"/>
    <col min="14108" max="14108" width="9.140625" style="790"/>
    <col min="14109" max="14109" width="33.85546875" style="790" customWidth="1"/>
    <col min="14110" max="14110" width="12.140625" style="790" bestFit="1" customWidth="1"/>
    <col min="14111" max="14111" width="12.140625" style="790" customWidth="1"/>
    <col min="14112" max="14112" width="12.140625" style="790" bestFit="1" customWidth="1"/>
    <col min="14113" max="14123" width="9.28515625" style="790" bestFit="1" customWidth="1"/>
    <col min="14124" max="14124" width="9.28515625" style="790" customWidth="1"/>
    <col min="14125" max="14125" width="8.7109375" style="790" bestFit="1" customWidth="1"/>
    <col min="14126" max="14126" width="11.7109375" style="790" bestFit="1" customWidth="1"/>
    <col min="14127" max="14127" width="10.28515625" style="790" bestFit="1" customWidth="1"/>
    <col min="14128" max="14346" width="9.140625" style="790"/>
    <col min="14347" max="14347" width="7.5703125" style="790" customWidth="1"/>
    <col min="14348" max="14348" width="48.42578125" style="790" customWidth="1"/>
    <col min="14349" max="14362" width="14.7109375" style="790" customWidth="1"/>
    <col min="14363" max="14363" width="10.28515625" style="790" customWidth="1"/>
    <col min="14364" max="14364" width="9.140625" style="790"/>
    <col min="14365" max="14365" width="33.85546875" style="790" customWidth="1"/>
    <col min="14366" max="14366" width="12.140625" style="790" bestFit="1" customWidth="1"/>
    <col min="14367" max="14367" width="12.140625" style="790" customWidth="1"/>
    <col min="14368" max="14368" width="12.140625" style="790" bestFit="1" customWidth="1"/>
    <col min="14369" max="14379" width="9.28515625" style="790" bestFit="1" customWidth="1"/>
    <col min="14380" max="14380" width="9.28515625" style="790" customWidth="1"/>
    <col min="14381" max="14381" width="8.7109375" style="790" bestFit="1" customWidth="1"/>
    <col min="14382" max="14382" width="11.7109375" style="790" bestFit="1" customWidth="1"/>
    <col min="14383" max="14383" width="10.28515625" style="790" bestFit="1" customWidth="1"/>
    <col min="14384" max="14602" width="9.140625" style="790"/>
    <col min="14603" max="14603" width="7.5703125" style="790" customWidth="1"/>
    <col min="14604" max="14604" width="48.42578125" style="790" customWidth="1"/>
    <col min="14605" max="14618" width="14.7109375" style="790" customWidth="1"/>
    <col min="14619" max="14619" width="10.28515625" style="790" customWidth="1"/>
    <col min="14620" max="14620" width="9.140625" style="790"/>
    <col min="14621" max="14621" width="33.85546875" style="790" customWidth="1"/>
    <col min="14622" max="14622" width="12.140625" style="790" bestFit="1" customWidth="1"/>
    <col min="14623" max="14623" width="12.140625" style="790" customWidth="1"/>
    <col min="14624" max="14624" width="12.140625" style="790" bestFit="1" customWidth="1"/>
    <col min="14625" max="14635" width="9.28515625" style="790" bestFit="1" customWidth="1"/>
    <col min="14636" max="14636" width="9.28515625" style="790" customWidth="1"/>
    <col min="14637" max="14637" width="8.7109375" style="790" bestFit="1" customWidth="1"/>
    <col min="14638" max="14638" width="11.7109375" style="790" bestFit="1" customWidth="1"/>
    <col min="14639" max="14639" width="10.28515625" style="790" bestFit="1" customWidth="1"/>
    <col min="14640" max="14858" width="9.140625" style="790"/>
    <col min="14859" max="14859" width="7.5703125" style="790" customWidth="1"/>
    <col min="14860" max="14860" width="48.42578125" style="790" customWidth="1"/>
    <col min="14861" max="14874" width="14.7109375" style="790" customWidth="1"/>
    <col min="14875" max="14875" width="10.28515625" style="790" customWidth="1"/>
    <col min="14876" max="14876" width="9.140625" style="790"/>
    <col min="14877" max="14877" width="33.85546875" style="790" customWidth="1"/>
    <col min="14878" max="14878" width="12.140625" style="790" bestFit="1" customWidth="1"/>
    <col min="14879" max="14879" width="12.140625" style="790" customWidth="1"/>
    <col min="14880" max="14880" width="12.140625" style="790" bestFit="1" customWidth="1"/>
    <col min="14881" max="14891" width="9.28515625" style="790" bestFit="1" customWidth="1"/>
    <col min="14892" max="14892" width="9.28515625" style="790" customWidth="1"/>
    <col min="14893" max="14893" width="8.7109375" style="790" bestFit="1" customWidth="1"/>
    <col min="14894" max="14894" width="11.7109375" style="790" bestFit="1" customWidth="1"/>
    <col min="14895" max="14895" width="10.28515625" style="790" bestFit="1" customWidth="1"/>
    <col min="14896" max="15114" width="9.140625" style="790"/>
    <col min="15115" max="15115" width="7.5703125" style="790" customWidth="1"/>
    <col min="15116" max="15116" width="48.42578125" style="790" customWidth="1"/>
    <col min="15117" max="15130" width="14.7109375" style="790" customWidth="1"/>
    <col min="15131" max="15131" width="10.28515625" style="790" customWidth="1"/>
    <col min="15132" max="15132" width="9.140625" style="790"/>
    <col min="15133" max="15133" width="33.85546875" style="790" customWidth="1"/>
    <col min="15134" max="15134" width="12.140625" style="790" bestFit="1" customWidth="1"/>
    <col min="15135" max="15135" width="12.140625" style="790" customWidth="1"/>
    <col min="15136" max="15136" width="12.140625" style="790" bestFit="1" customWidth="1"/>
    <col min="15137" max="15147" width="9.28515625" style="790" bestFit="1" customWidth="1"/>
    <col min="15148" max="15148" width="9.28515625" style="790" customWidth="1"/>
    <col min="15149" max="15149" width="8.7109375" style="790" bestFit="1" customWidth="1"/>
    <col min="15150" max="15150" width="11.7109375" style="790" bestFit="1" customWidth="1"/>
    <col min="15151" max="15151" width="10.28515625" style="790" bestFit="1" customWidth="1"/>
    <col min="15152" max="15370" width="9.140625" style="790"/>
    <col min="15371" max="15371" width="7.5703125" style="790" customWidth="1"/>
    <col min="15372" max="15372" width="48.42578125" style="790" customWidth="1"/>
    <col min="15373" max="15386" width="14.7109375" style="790" customWidth="1"/>
    <col min="15387" max="15387" width="10.28515625" style="790" customWidth="1"/>
    <col min="15388" max="15388" width="9.140625" style="790"/>
    <col min="15389" max="15389" width="33.85546875" style="790" customWidth="1"/>
    <col min="15390" max="15390" width="12.140625" style="790" bestFit="1" customWidth="1"/>
    <col min="15391" max="15391" width="12.140625" style="790" customWidth="1"/>
    <col min="15392" max="15392" width="12.140625" style="790" bestFit="1" customWidth="1"/>
    <col min="15393" max="15403" width="9.28515625" style="790" bestFit="1" customWidth="1"/>
    <col min="15404" max="15404" width="9.28515625" style="790" customWidth="1"/>
    <col min="15405" max="15405" width="8.7109375" style="790" bestFit="1" customWidth="1"/>
    <col min="15406" max="15406" width="11.7109375" style="790" bestFit="1" customWidth="1"/>
    <col min="15407" max="15407" width="10.28515625" style="790" bestFit="1" customWidth="1"/>
    <col min="15408" max="15626" width="9.140625" style="790"/>
    <col min="15627" max="15627" width="7.5703125" style="790" customWidth="1"/>
    <col min="15628" max="15628" width="48.42578125" style="790" customWidth="1"/>
    <col min="15629" max="15642" width="14.7109375" style="790" customWidth="1"/>
    <col min="15643" max="15643" width="10.28515625" style="790" customWidth="1"/>
    <col min="15644" max="15644" width="9.140625" style="790"/>
    <col min="15645" max="15645" width="33.85546875" style="790" customWidth="1"/>
    <col min="15646" max="15646" width="12.140625" style="790" bestFit="1" customWidth="1"/>
    <col min="15647" max="15647" width="12.140625" style="790" customWidth="1"/>
    <col min="15648" max="15648" width="12.140625" style="790" bestFit="1" customWidth="1"/>
    <col min="15649" max="15659" width="9.28515625" style="790" bestFit="1" customWidth="1"/>
    <col min="15660" max="15660" width="9.28515625" style="790" customWidth="1"/>
    <col min="15661" max="15661" width="8.7109375" style="790" bestFit="1" customWidth="1"/>
    <col min="15662" max="15662" width="11.7109375" style="790" bestFit="1" customWidth="1"/>
    <col min="15663" max="15663" width="10.28515625" style="790" bestFit="1" customWidth="1"/>
    <col min="15664" max="15882" width="9.140625" style="790"/>
    <col min="15883" max="15883" width="7.5703125" style="790" customWidth="1"/>
    <col min="15884" max="15884" width="48.42578125" style="790" customWidth="1"/>
    <col min="15885" max="15898" width="14.7109375" style="790" customWidth="1"/>
    <col min="15899" max="15899" width="10.28515625" style="790" customWidth="1"/>
    <col min="15900" max="15900" width="9.140625" style="790"/>
    <col min="15901" max="15901" width="33.85546875" style="790" customWidth="1"/>
    <col min="15902" max="15902" width="12.140625" style="790" bestFit="1" customWidth="1"/>
    <col min="15903" max="15903" width="12.140625" style="790" customWidth="1"/>
    <col min="15904" max="15904" width="12.140625" style="790" bestFit="1" customWidth="1"/>
    <col min="15905" max="15915" width="9.28515625" style="790" bestFit="1" customWidth="1"/>
    <col min="15916" max="15916" width="9.28515625" style="790" customWidth="1"/>
    <col min="15917" max="15917" width="8.7109375" style="790" bestFit="1" customWidth="1"/>
    <col min="15918" max="15918" width="11.7109375" style="790" bestFit="1" customWidth="1"/>
    <col min="15919" max="15919" width="10.28515625" style="790" bestFit="1" customWidth="1"/>
    <col min="15920" max="16138" width="9.140625" style="790"/>
    <col min="16139" max="16139" width="7.5703125" style="790" customWidth="1"/>
    <col min="16140" max="16140" width="48.42578125" style="790" customWidth="1"/>
    <col min="16141" max="16154" width="14.7109375" style="790" customWidth="1"/>
    <col min="16155" max="16155" width="10.28515625" style="790" customWidth="1"/>
    <col min="16156" max="16156" width="9.140625" style="790"/>
    <col min="16157" max="16157" width="33.85546875" style="790" customWidth="1"/>
    <col min="16158" max="16158" width="12.140625" style="790" bestFit="1" customWidth="1"/>
    <col min="16159" max="16159" width="12.140625" style="790" customWidth="1"/>
    <col min="16160" max="16160" width="12.140625" style="790" bestFit="1" customWidth="1"/>
    <col min="16161" max="16171" width="9.28515625" style="790" bestFit="1" customWidth="1"/>
    <col min="16172" max="16172" width="9.28515625" style="790" customWidth="1"/>
    <col min="16173" max="16173" width="8.7109375" style="790" bestFit="1" customWidth="1"/>
    <col min="16174" max="16174" width="11.7109375" style="790" bestFit="1" customWidth="1"/>
    <col min="16175" max="16175" width="10.28515625" style="790" bestFit="1" customWidth="1"/>
    <col min="16176" max="16384" width="9.140625" style="790"/>
  </cols>
  <sheetData>
    <row r="1" spans="1:12" x14ac:dyDescent="0.2">
      <c r="A1"/>
      <c r="B1"/>
      <c r="C1"/>
      <c r="D1"/>
      <c r="E1"/>
    </row>
    <row r="2" spans="1:12" x14ac:dyDescent="0.2">
      <c r="A2"/>
      <c r="B2"/>
      <c r="C2"/>
      <c r="D2"/>
      <c r="E2"/>
    </row>
    <row r="3" spans="1:12" x14ac:dyDescent="0.2">
      <c r="A3"/>
      <c r="B3"/>
      <c r="C3"/>
      <c r="D3"/>
      <c r="E3"/>
    </row>
    <row r="4" spans="1:12" x14ac:dyDescent="0.2">
      <c r="A4"/>
      <c r="B4"/>
      <c r="C4"/>
      <c r="D4"/>
      <c r="E4"/>
    </row>
    <row r="5" spans="1:12" x14ac:dyDescent="0.2">
      <c r="A5"/>
      <c r="B5"/>
      <c r="C5"/>
      <c r="D5"/>
      <c r="E5"/>
    </row>
    <row r="10" spans="1:12" ht="21.75" customHeight="1" x14ac:dyDescent="0.2">
      <c r="B10" s="1129" t="s">
        <v>637</v>
      </c>
      <c r="C10" s="1129"/>
      <c r="D10" s="1129"/>
      <c r="E10" s="1129"/>
      <c r="F10" s="1129"/>
      <c r="G10" s="1129"/>
      <c r="H10" s="1129"/>
      <c r="I10" s="747"/>
    </row>
    <row r="11" spans="1:12" x14ac:dyDescent="0.2">
      <c r="B11" s="482"/>
      <c r="C11" s="150"/>
      <c r="D11" s="150"/>
      <c r="E11" s="150"/>
      <c r="F11" s="150"/>
      <c r="G11" s="150"/>
      <c r="H11" s="483"/>
      <c r="I11" s="483"/>
    </row>
    <row r="12" spans="1:12" ht="13.5" thickBot="1" x14ac:dyDescent="0.25">
      <c r="B12" s="484"/>
      <c r="C12" s="415"/>
      <c r="D12" s="415"/>
      <c r="E12" s="483"/>
      <c r="F12" s="485"/>
      <c r="G12" s="485"/>
      <c r="H12" s="485" t="s">
        <v>31</v>
      </c>
      <c r="I12" s="483"/>
    </row>
    <row r="13" spans="1:12" ht="21.75" customHeight="1" thickTop="1" x14ac:dyDescent="0.2">
      <c r="B13" s="1130" t="s">
        <v>284</v>
      </c>
      <c r="C13" s="1132" t="s">
        <v>348</v>
      </c>
      <c r="D13" s="1132" t="s">
        <v>370</v>
      </c>
      <c r="E13" s="1134">
        <f>+'Poc. strana'!$C$19-2</f>
        <v>-2</v>
      </c>
      <c r="F13" s="1135"/>
      <c r="G13" s="1136" t="s">
        <v>731</v>
      </c>
      <c r="H13" s="1138" t="s">
        <v>732</v>
      </c>
    </row>
    <row r="14" spans="1:12" ht="41.25" customHeight="1" x14ac:dyDescent="0.2">
      <c r="B14" s="1131"/>
      <c r="C14" s="1133"/>
      <c r="D14" s="1133"/>
      <c r="E14" s="419" t="s">
        <v>733</v>
      </c>
      <c r="F14" s="486" t="s">
        <v>734</v>
      </c>
      <c r="G14" s="1137"/>
      <c r="H14" s="1139"/>
    </row>
    <row r="15" spans="1:12" ht="16.5" customHeight="1" x14ac:dyDescent="0.2">
      <c r="B15" s="167">
        <v>1</v>
      </c>
      <c r="C15" s="168" t="s">
        <v>522</v>
      </c>
      <c r="D15" s="169" t="s">
        <v>722</v>
      </c>
      <c r="E15" s="740">
        <f>+'3 Oper Troskovi OP'!E333+'3 Oper Troskovi OP'!F333</f>
        <v>0</v>
      </c>
      <c r="F15" s="1140">
        <f>+AG498</f>
        <v>0</v>
      </c>
      <c r="G15" s="1143"/>
      <c r="H15" s="1146"/>
      <c r="J15"/>
      <c r="K15"/>
      <c r="L15"/>
    </row>
    <row r="16" spans="1:12" ht="16.5" customHeight="1" x14ac:dyDescent="0.2">
      <c r="B16" s="570" t="s">
        <v>524</v>
      </c>
      <c r="C16" s="171" t="s">
        <v>268</v>
      </c>
      <c r="D16" s="172" t="s">
        <v>723</v>
      </c>
      <c r="E16" s="741">
        <f>+'4 Trosаk Prenosа'!E11</f>
        <v>0</v>
      </c>
      <c r="F16" s="1141"/>
      <c r="G16" s="1144"/>
      <c r="H16" s="1147"/>
      <c r="J16"/>
      <c r="K16"/>
      <c r="L16"/>
    </row>
    <row r="17" spans="2:12" ht="16.5" customHeight="1" x14ac:dyDescent="0.2">
      <c r="B17" s="170" t="s">
        <v>352</v>
      </c>
      <c r="C17" s="32" t="s">
        <v>523</v>
      </c>
      <c r="D17" s="571" t="s">
        <v>724</v>
      </c>
      <c r="E17" s="741">
        <f>SUM(E15:E16)</f>
        <v>0</v>
      </c>
      <c r="F17" s="1141"/>
      <c r="G17" s="1144"/>
      <c r="H17" s="1147"/>
      <c r="J17"/>
      <c r="K17"/>
      <c r="L17"/>
    </row>
    <row r="18" spans="2:12" ht="16.5" customHeight="1" x14ac:dyDescent="0.2">
      <c r="B18" s="170" t="s">
        <v>360</v>
      </c>
      <c r="C18" s="171" t="s">
        <v>73</v>
      </c>
      <c r="D18" s="172" t="s">
        <v>725</v>
      </c>
      <c r="E18" s="742">
        <f>+'7 Sredstva'!E128</f>
        <v>0</v>
      </c>
      <c r="F18" s="1141"/>
      <c r="G18" s="1144"/>
      <c r="H18" s="1147"/>
      <c r="J18"/>
      <c r="K18"/>
      <c r="L18"/>
    </row>
    <row r="19" spans="2:12" ht="16.5" customHeight="1" x14ac:dyDescent="0.2">
      <c r="B19" s="170" t="s">
        <v>84</v>
      </c>
      <c r="C19" s="171" t="s">
        <v>75</v>
      </c>
      <c r="D19" s="172" t="s">
        <v>76</v>
      </c>
      <c r="E19" s="743">
        <f>+'5 PPCK'!E17</f>
        <v>0</v>
      </c>
      <c r="F19" s="1141"/>
      <c r="G19" s="1144"/>
      <c r="H19" s="1147"/>
      <c r="J19"/>
      <c r="K19"/>
      <c r="L19"/>
    </row>
    <row r="20" spans="2:12" ht="16.5" customHeight="1" x14ac:dyDescent="0.2">
      <c r="B20" s="170" t="s">
        <v>89</v>
      </c>
      <c r="C20" s="171" t="s">
        <v>77</v>
      </c>
      <c r="D20" s="172" t="s">
        <v>726</v>
      </c>
      <c r="E20" s="744">
        <f>+'7.1 RS u prethodnom RP'!D36</f>
        <v>0</v>
      </c>
      <c r="F20" s="1141"/>
      <c r="G20" s="1144"/>
      <c r="H20" s="1147"/>
      <c r="J20"/>
      <c r="K20"/>
      <c r="L20"/>
    </row>
    <row r="21" spans="2:12" ht="16.5" customHeight="1" x14ac:dyDescent="0.2">
      <c r="B21" s="538" t="s">
        <v>90</v>
      </c>
      <c r="C21" s="33" t="s">
        <v>526</v>
      </c>
      <c r="D21" s="172"/>
      <c r="E21" s="744">
        <f>+E19*E20</f>
        <v>0</v>
      </c>
      <c r="F21" s="1141"/>
      <c r="G21" s="1144"/>
      <c r="H21" s="1147"/>
      <c r="J21"/>
      <c r="K21"/>
      <c r="L21"/>
    </row>
    <row r="22" spans="2:12" ht="16.5" customHeight="1" x14ac:dyDescent="0.2">
      <c r="B22" s="170" t="s">
        <v>91</v>
      </c>
      <c r="C22" s="173" t="s">
        <v>78</v>
      </c>
      <c r="D22" s="172" t="s">
        <v>727</v>
      </c>
      <c r="E22" s="744">
        <f>+'8 Gubici'!R36</f>
        <v>0</v>
      </c>
      <c r="F22" s="1141"/>
      <c r="G22" s="1144"/>
      <c r="H22" s="1147"/>
      <c r="J22"/>
      <c r="K22"/>
      <c r="L22"/>
    </row>
    <row r="23" spans="2:12" ht="16.5" customHeight="1" x14ac:dyDescent="0.2">
      <c r="B23" s="170" t="s">
        <v>92</v>
      </c>
      <c r="C23" s="171" t="s">
        <v>79</v>
      </c>
      <c r="D23" s="172" t="s">
        <v>728</v>
      </c>
      <c r="E23" s="739">
        <f>+'9 Ostali Prih'!E18</f>
        <v>0</v>
      </c>
      <c r="F23" s="1141"/>
      <c r="G23" s="1144"/>
      <c r="H23" s="1147"/>
      <c r="J23"/>
      <c r="K23"/>
      <c r="L23"/>
    </row>
    <row r="24" spans="2:12" ht="16.5" customHeight="1" x14ac:dyDescent="0.2">
      <c r="B24" s="737" t="s">
        <v>93</v>
      </c>
      <c r="C24" s="734" t="s">
        <v>81</v>
      </c>
      <c r="D24" s="735" t="s">
        <v>729</v>
      </c>
      <c r="E24" s="749"/>
      <c r="F24" s="1142"/>
      <c r="G24" s="1145"/>
      <c r="H24" s="1148"/>
      <c r="J24"/>
      <c r="K24"/>
      <c r="L24"/>
    </row>
    <row r="25" spans="2:12" ht="16.5" customHeight="1" thickBot="1" x14ac:dyDescent="0.25">
      <c r="B25" s="738" t="s">
        <v>94</v>
      </c>
      <c r="C25" s="736" t="s">
        <v>622</v>
      </c>
      <c r="D25" s="733" t="s">
        <v>730</v>
      </c>
      <c r="E25" s="980">
        <f>E17+E18+E21+E22-E23+E24</f>
        <v>0</v>
      </c>
      <c r="F25" s="981">
        <f>+F15</f>
        <v>0</v>
      </c>
      <c r="G25" s="982"/>
      <c r="H25" s="983">
        <f>(E25-F25)*(1+G25)</f>
        <v>0</v>
      </c>
      <c r="J25"/>
      <c r="K25"/>
      <c r="L25"/>
    </row>
    <row r="26" spans="2:12" ht="13.5" thickTop="1" x14ac:dyDescent="0.2">
      <c r="B26" s="484"/>
      <c r="C26" s="483"/>
      <c r="D26" s="483"/>
      <c r="E26" s="487"/>
      <c r="F26" s="487"/>
      <c r="G26" s="487"/>
      <c r="H26" s="483"/>
      <c r="I26" s="483"/>
    </row>
    <row r="27" spans="2:12" x14ac:dyDescent="0.2">
      <c r="B27" s="488" t="s">
        <v>243</v>
      </c>
      <c r="C27" s="483"/>
      <c r="D27" s="483"/>
      <c r="E27" s="487"/>
      <c r="F27" s="487"/>
      <c r="G27" s="483"/>
      <c r="H27" s="483"/>
      <c r="I27" s="483"/>
    </row>
    <row r="28" spans="2:12" x14ac:dyDescent="0.2">
      <c r="B28" s="488" t="s">
        <v>633</v>
      </c>
      <c r="C28" s="483"/>
      <c r="D28" s="483"/>
      <c r="E28" s="483"/>
      <c r="F28" s="487"/>
      <c r="G28" s="483"/>
      <c r="H28" s="483"/>
      <c r="I28" s="483"/>
    </row>
    <row r="29" spans="2:12" x14ac:dyDescent="0.2">
      <c r="B29" s="488" t="s">
        <v>632</v>
      </c>
      <c r="C29" s="483"/>
      <c r="D29" s="483"/>
      <c r="E29" s="483"/>
      <c r="F29" s="487"/>
      <c r="G29" s="483"/>
      <c r="H29" s="483"/>
      <c r="I29" s="483"/>
    </row>
    <row r="30" spans="2:12" ht="15.75" x14ac:dyDescent="0.2">
      <c r="B30" s="745" t="s">
        <v>634</v>
      </c>
      <c r="C30" s="483"/>
      <c r="D30" s="483"/>
      <c r="E30" s="483"/>
      <c r="F30" s="483"/>
      <c r="G30" s="483"/>
      <c r="H30" s="483"/>
      <c r="I30" s="483"/>
    </row>
    <row r="31" spans="2:12" ht="15.75" x14ac:dyDescent="0.2">
      <c r="B31" s="745" t="s">
        <v>635</v>
      </c>
      <c r="C31" s="483"/>
      <c r="D31" s="483"/>
      <c r="E31" s="483"/>
      <c r="F31" s="483"/>
      <c r="G31" s="483"/>
      <c r="H31" s="483"/>
      <c r="I31" s="483"/>
    </row>
    <row r="32" spans="2:12" x14ac:dyDescent="0.2">
      <c r="B32" s="746" t="s">
        <v>474</v>
      </c>
      <c r="C32" s="483"/>
      <c r="D32" s="483"/>
      <c r="E32" s="483"/>
      <c r="F32" s="483"/>
      <c r="G32" s="483"/>
      <c r="H32" s="483"/>
      <c r="I32" s="483"/>
    </row>
    <row r="34" spans="1:47" x14ac:dyDescent="0.2">
      <c r="B34" s="1087" t="str">
        <f>+"ОСТВАРЕЊЕ ЕЕ БИЛАНСА  У "&amp;$E$13&amp;". ГОДИНИ ЗА ГАРАНТОВАНО СНАБДЕВАЊЕ"</f>
        <v>ОСТВАРЕЊЕ ЕЕ БИЛАНСА  У -2. ГОДИНИ ЗА ГАРАНТОВАНО СНАБДЕВАЊЕ</v>
      </c>
      <c r="C34" s="1087"/>
      <c r="D34" s="1087"/>
      <c r="E34" s="1087"/>
      <c r="F34" s="1087"/>
      <c r="G34" s="1087"/>
      <c r="H34" s="1087"/>
      <c r="I34" s="1087"/>
      <c r="J34" s="1087"/>
      <c r="K34" s="1087"/>
      <c r="L34" s="1087"/>
      <c r="M34" s="1087"/>
      <c r="N34" s="1087"/>
      <c r="O34" s="1087"/>
      <c r="P34" s="1087"/>
      <c r="Q34" s="1087"/>
      <c r="R34" s="489"/>
      <c r="S34" s="1087" t="str">
        <f>+"ОСТВАРЕН ПРИХОД  ЗА ГАРАНТОВАНО СНАБДЕВАЊЕ У "&amp;$E$13&amp;". ГОДИНИ"</f>
        <v>ОСТВАРЕН ПРИХОД  ЗА ГАРАНТОВАНО СНАБДЕВАЊЕ У -2. ГОДИНИ</v>
      </c>
      <c r="T34" s="1087"/>
      <c r="U34" s="1087"/>
      <c r="V34" s="1087"/>
      <c r="W34" s="1087"/>
      <c r="X34" s="1087"/>
      <c r="Y34" s="1087"/>
      <c r="Z34" s="1087"/>
      <c r="AA34" s="1087"/>
      <c r="AB34" s="1087"/>
      <c r="AC34" s="1087"/>
      <c r="AD34" s="1087"/>
      <c r="AE34" s="1087"/>
      <c r="AF34" s="1087"/>
      <c r="AG34" s="1087"/>
      <c r="AH34" s="1087"/>
      <c r="AI34" s="1087"/>
      <c r="AJ34" s="1087"/>
      <c r="AK34" s="1087"/>
      <c r="AL34" s="1087"/>
      <c r="AM34" s="1087"/>
      <c r="AN34" s="1087"/>
      <c r="AO34" s="1087"/>
      <c r="AP34" s="1087"/>
      <c r="AQ34" s="1087"/>
      <c r="AR34" s="1087"/>
      <c r="AS34" s="1087"/>
      <c r="AT34" s="783"/>
      <c r="AU34" s="783"/>
    </row>
    <row r="35" spans="1:47" ht="13.5" x14ac:dyDescent="0.25">
      <c r="B35" s="780"/>
      <c r="C35" s="781"/>
      <c r="D35" s="781"/>
      <c r="E35" s="782"/>
      <c r="F35" s="782"/>
      <c r="G35" s="782"/>
      <c r="H35" s="782"/>
      <c r="I35" s="783"/>
      <c r="J35" s="783"/>
      <c r="K35" s="783"/>
      <c r="L35" s="783"/>
      <c r="M35" s="783"/>
      <c r="N35" s="783"/>
      <c r="O35" s="783"/>
      <c r="P35" s="783"/>
      <c r="Q35" s="783"/>
      <c r="R35" s="784"/>
      <c r="S35" s="785"/>
      <c r="T35" s="786"/>
      <c r="U35" s="787"/>
      <c r="V35" s="787"/>
      <c r="W35" s="787"/>
      <c r="X35" s="787"/>
      <c r="Y35" s="787"/>
      <c r="Z35" s="787"/>
      <c r="AA35" s="787"/>
      <c r="AB35" s="787"/>
      <c r="AC35" s="787"/>
      <c r="AD35" s="787"/>
      <c r="AE35" s="787"/>
      <c r="AF35" s="787"/>
      <c r="AG35" s="787"/>
      <c r="AH35" s="787"/>
      <c r="AI35" s="490"/>
      <c r="AJ35" s="787"/>
      <c r="AK35" s="787"/>
      <c r="AL35" s="787"/>
      <c r="AM35" s="787"/>
      <c r="AN35" s="787"/>
      <c r="AO35" s="787"/>
      <c r="AP35" s="787"/>
      <c r="AQ35" s="787"/>
      <c r="AR35" s="783"/>
      <c r="AS35" s="783"/>
      <c r="AT35" s="783"/>
      <c r="AU35" s="783"/>
    </row>
    <row r="36" spans="1:47" ht="14.25" thickBot="1" x14ac:dyDescent="0.3">
      <c r="B36" s="788"/>
      <c r="C36" s="783"/>
      <c r="D36" s="783"/>
      <c r="E36" s="783"/>
      <c r="F36" s="783"/>
      <c r="G36" s="783"/>
      <c r="H36" s="783"/>
      <c r="I36" s="789"/>
      <c r="J36" s="783"/>
      <c r="K36" s="783"/>
      <c r="L36" s="783"/>
      <c r="M36" s="783"/>
      <c r="N36" s="789"/>
      <c r="O36" s="783"/>
      <c r="P36" s="783"/>
      <c r="Q36" s="783"/>
      <c r="S36" s="785"/>
      <c r="T36" s="786"/>
      <c r="U36" s="787"/>
      <c r="V36" s="787"/>
      <c r="W36" s="787"/>
      <c r="X36" s="787"/>
      <c r="Y36" s="787"/>
      <c r="Z36" s="787"/>
      <c r="AA36" s="787"/>
      <c r="AB36" s="787"/>
      <c r="AC36" s="787"/>
      <c r="AD36" s="787"/>
      <c r="AE36" s="787"/>
      <c r="AF36" s="787"/>
      <c r="AG36" s="787"/>
      <c r="AH36" s="787"/>
      <c r="AI36" s="490"/>
      <c r="AJ36" s="787"/>
      <c r="AK36" s="787"/>
      <c r="AL36" s="787"/>
      <c r="AM36" s="787"/>
      <c r="AN36" s="787"/>
      <c r="AO36" s="787"/>
      <c r="AP36" s="787"/>
      <c r="AQ36" s="787"/>
      <c r="AR36" s="783"/>
      <c r="AS36" s="783"/>
      <c r="AT36" s="783"/>
      <c r="AU36" s="783"/>
    </row>
    <row r="37" spans="1:47" ht="13.5" customHeight="1" thickTop="1" x14ac:dyDescent="0.2">
      <c r="B37" s="1154" t="s">
        <v>284</v>
      </c>
      <c r="C37" s="1156" t="s">
        <v>475</v>
      </c>
      <c r="D37" s="1158" t="s">
        <v>476</v>
      </c>
      <c r="E37" s="1160" t="s">
        <v>477</v>
      </c>
      <c r="F37" s="1160"/>
      <c r="G37" s="1160"/>
      <c r="H37" s="1160"/>
      <c r="I37" s="1160"/>
      <c r="J37" s="1160"/>
      <c r="K37" s="1160"/>
      <c r="L37" s="1160"/>
      <c r="M37" s="1160"/>
      <c r="N37" s="1160"/>
      <c r="O37" s="1160"/>
      <c r="P37" s="1160"/>
      <c r="Q37" s="1161"/>
      <c r="R37" s="753"/>
      <c r="S37" s="1162" t="s">
        <v>284</v>
      </c>
      <c r="T37" s="1149" t="s">
        <v>475</v>
      </c>
      <c r="U37" s="1164" t="s">
        <v>555</v>
      </c>
      <c r="V37" s="1165"/>
      <c r="W37" s="1165"/>
      <c r="X37" s="1165"/>
      <c r="Y37" s="1165"/>
      <c r="Z37" s="1165"/>
      <c r="AA37" s="1165"/>
      <c r="AB37" s="1165"/>
      <c r="AC37" s="1165"/>
      <c r="AD37" s="1165"/>
      <c r="AE37" s="1165"/>
      <c r="AF37" s="1166"/>
      <c r="AG37" s="1151" t="s">
        <v>478</v>
      </c>
      <c r="AH37" s="1151"/>
      <c r="AI37" s="1151"/>
      <c r="AJ37" s="1151"/>
      <c r="AK37" s="1151"/>
      <c r="AL37" s="1151"/>
      <c r="AM37" s="1151"/>
      <c r="AN37" s="1151"/>
      <c r="AO37" s="1151"/>
      <c r="AP37" s="1151"/>
      <c r="AQ37" s="1151"/>
      <c r="AR37" s="1151"/>
      <c r="AS37" s="1152"/>
      <c r="AT37" s="783"/>
      <c r="AU37" s="783"/>
    </row>
    <row r="38" spans="1:47" x14ac:dyDescent="0.2">
      <c r="B38" s="1155"/>
      <c r="C38" s="1157"/>
      <c r="D38" s="1159"/>
      <c r="E38" s="754" t="s">
        <v>287</v>
      </c>
      <c r="F38" s="754" t="s">
        <v>288</v>
      </c>
      <c r="G38" s="754" t="s">
        <v>289</v>
      </c>
      <c r="H38" s="754" t="s">
        <v>442</v>
      </c>
      <c r="I38" s="754" t="s">
        <v>443</v>
      </c>
      <c r="J38" s="754" t="s">
        <v>444</v>
      </c>
      <c r="K38" s="754" t="s">
        <v>445</v>
      </c>
      <c r="L38" s="754" t="s">
        <v>446</v>
      </c>
      <c r="M38" s="754" t="s">
        <v>447</v>
      </c>
      <c r="N38" s="754" t="s">
        <v>448</v>
      </c>
      <c r="O38" s="754" t="s">
        <v>456</v>
      </c>
      <c r="P38" s="754" t="s">
        <v>457</v>
      </c>
      <c r="Q38" s="755" t="s">
        <v>458</v>
      </c>
      <c r="R38" s="753"/>
      <c r="S38" s="1163"/>
      <c r="T38" s="1150"/>
      <c r="U38" s="515" t="s">
        <v>287</v>
      </c>
      <c r="V38" s="515" t="s">
        <v>288</v>
      </c>
      <c r="W38" s="515" t="s">
        <v>289</v>
      </c>
      <c r="X38" s="515" t="s">
        <v>442</v>
      </c>
      <c r="Y38" s="515" t="s">
        <v>443</v>
      </c>
      <c r="Z38" s="515" t="s">
        <v>444</v>
      </c>
      <c r="AA38" s="515" t="s">
        <v>445</v>
      </c>
      <c r="AB38" s="515" t="s">
        <v>446</v>
      </c>
      <c r="AC38" s="515" t="s">
        <v>447</v>
      </c>
      <c r="AD38" s="515" t="s">
        <v>448</v>
      </c>
      <c r="AE38" s="515" t="s">
        <v>456</v>
      </c>
      <c r="AF38" s="1022" t="s">
        <v>457</v>
      </c>
      <c r="AG38" s="773" t="s">
        <v>287</v>
      </c>
      <c r="AH38" s="515" t="s">
        <v>288</v>
      </c>
      <c r="AI38" s="515" t="s">
        <v>289</v>
      </c>
      <c r="AJ38" s="515" t="s">
        <v>442</v>
      </c>
      <c r="AK38" s="515" t="s">
        <v>443</v>
      </c>
      <c r="AL38" s="515" t="s">
        <v>444</v>
      </c>
      <c r="AM38" s="515" t="s">
        <v>445</v>
      </c>
      <c r="AN38" s="515" t="s">
        <v>446</v>
      </c>
      <c r="AO38" s="515" t="s">
        <v>447</v>
      </c>
      <c r="AP38" s="515" t="s">
        <v>448</v>
      </c>
      <c r="AQ38" s="515" t="s">
        <v>456</v>
      </c>
      <c r="AR38" s="515" t="s">
        <v>457</v>
      </c>
      <c r="AS38" s="756" t="s">
        <v>458</v>
      </c>
      <c r="AT38" s="783"/>
      <c r="AU38" s="783"/>
    </row>
    <row r="39" spans="1:47" x14ac:dyDescent="0.2">
      <c r="A39" s="784"/>
      <c r="B39" s="48"/>
      <c r="C39" s="491" t="s">
        <v>645</v>
      </c>
      <c r="D39" s="515"/>
      <c r="E39" s="757"/>
      <c r="F39" s="757"/>
      <c r="G39" s="757"/>
      <c r="H39" s="757"/>
      <c r="I39" s="757"/>
      <c r="J39" s="757"/>
      <c r="K39" s="757"/>
      <c r="L39" s="757"/>
      <c r="M39" s="757"/>
      <c r="N39" s="757"/>
      <c r="O39" s="757"/>
      <c r="P39" s="757"/>
      <c r="Q39" s="758"/>
      <c r="R39" s="493"/>
      <c r="S39" s="48"/>
      <c r="T39" s="491" t="s">
        <v>645</v>
      </c>
      <c r="U39" s="1038" t="s">
        <v>947</v>
      </c>
      <c r="V39" s="1038" t="s">
        <v>947</v>
      </c>
      <c r="W39" s="1038" t="s">
        <v>947</v>
      </c>
      <c r="X39" s="1038" t="s">
        <v>947</v>
      </c>
      <c r="Y39" s="1038" t="s">
        <v>947</v>
      </c>
      <c r="Z39" s="1038" t="s">
        <v>947</v>
      </c>
      <c r="AA39" s="1038" t="s">
        <v>947</v>
      </c>
      <c r="AB39" s="1038" t="s">
        <v>947</v>
      </c>
      <c r="AC39" s="1038" t="s">
        <v>947</v>
      </c>
      <c r="AD39" s="1038" t="s">
        <v>947</v>
      </c>
      <c r="AE39" s="1038" t="s">
        <v>947</v>
      </c>
      <c r="AF39" s="1023" t="s">
        <v>947</v>
      </c>
      <c r="AG39" s="1010"/>
      <c r="AH39" s="757"/>
      <c r="AI39" s="757"/>
      <c r="AJ39" s="757"/>
      <c r="AK39" s="757"/>
      <c r="AL39" s="757"/>
      <c r="AM39" s="757"/>
      <c r="AN39" s="757"/>
      <c r="AO39" s="757"/>
      <c r="AP39" s="757"/>
      <c r="AQ39" s="757"/>
      <c r="AR39" s="757"/>
      <c r="AS39" s="758"/>
      <c r="AT39" s="784"/>
    </row>
    <row r="40" spans="1:47" ht="13.5" customHeight="1" x14ac:dyDescent="0.2">
      <c r="A40" s="784"/>
      <c r="B40" s="322" t="s">
        <v>269</v>
      </c>
      <c r="C40" s="491" t="s">
        <v>646</v>
      </c>
      <c r="D40" s="515"/>
      <c r="E40" s="759">
        <f>E43+E44+E45+E48</f>
        <v>0</v>
      </c>
      <c r="F40" s="759">
        <f t="shared" ref="F40:P40" si="0">F43+F44+F45+F48</f>
        <v>0</v>
      </c>
      <c r="G40" s="759">
        <f t="shared" si="0"/>
        <v>0</v>
      </c>
      <c r="H40" s="759">
        <f t="shared" si="0"/>
        <v>0</v>
      </c>
      <c r="I40" s="759">
        <f t="shared" si="0"/>
        <v>0</v>
      </c>
      <c r="J40" s="759">
        <f t="shared" si="0"/>
        <v>0</v>
      </c>
      <c r="K40" s="759">
        <f t="shared" si="0"/>
        <v>0</v>
      </c>
      <c r="L40" s="759">
        <f t="shared" si="0"/>
        <v>0</v>
      </c>
      <c r="M40" s="759">
        <f t="shared" si="0"/>
        <v>0</v>
      </c>
      <c r="N40" s="759">
        <f t="shared" si="0"/>
        <v>0</v>
      </c>
      <c r="O40" s="759">
        <f t="shared" si="0"/>
        <v>0</v>
      </c>
      <c r="P40" s="759">
        <f t="shared" si="0"/>
        <v>0</v>
      </c>
      <c r="Q40" s="134">
        <f>SUM(E40:P40)</f>
        <v>0</v>
      </c>
      <c r="R40" s="493"/>
      <c r="S40" s="322" t="s">
        <v>269</v>
      </c>
      <c r="T40" s="491" t="s">
        <v>646</v>
      </c>
      <c r="U40" s="760"/>
      <c r="V40" s="887"/>
      <c r="W40" s="887"/>
      <c r="X40" s="887"/>
      <c r="Y40" s="887"/>
      <c r="Z40" s="887"/>
      <c r="AA40" s="887"/>
      <c r="AB40" s="887"/>
      <c r="AC40" s="887"/>
      <c r="AD40" s="887"/>
      <c r="AE40" s="887"/>
      <c r="AF40" s="1024"/>
      <c r="AG40" s="1011">
        <f>AG43+AG44+AG45+AG48</f>
        <v>0</v>
      </c>
      <c r="AH40" s="759">
        <f t="shared" ref="AH40:AQ40" si="1">AH43+AH44+AH45+AH48</f>
        <v>0</v>
      </c>
      <c r="AI40" s="759">
        <f t="shared" si="1"/>
        <v>0</v>
      </c>
      <c r="AJ40" s="759">
        <f t="shared" si="1"/>
        <v>0</v>
      </c>
      <c r="AK40" s="759">
        <f t="shared" si="1"/>
        <v>0</v>
      </c>
      <c r="AL40" s="759">
        <f t="shared" si="1"/>
        <v>0</v>
      </c>
      <c r="AM40" s="759">
        <f t="shared" si="1"/>
        <v>0</v>
      </c>
      <c r="AN40" s="759">
        <f t="shared" si="1"/>
        <v>0</v>
      </c>
      <c r="AO40" s="759">
        <f t="shared" si="1"/>
        <v>0</v>
      </c>
      <c r="AP40" s="759">
        <f t="shared" si="1"/>
        <v>0</v>
      </c>
      <c r="AQ40" s="759">
        <f t="shared" si="1"/>
        <v>0</v>
      </c>
      <c r="AR40" s="759">
        <f>AR43+AR44+AR45+AR48</f>
        <v>0</v>
      </c>
      <c r="AS40" s="134">
        <f t="shared" ref="AS40:AS103" si="2">SUM(AG40:AR40)</f>
        <v>0</v>
      </c>
      <c r="AT40" s="784"/>
    </row>
    <row r="41" spans="1:47" x14ac:dyDescent="0.2">
      <c r="A41" s="784"/>
      <c r="B41" s="72" t="s">
        <v>314</v>
      </c>
      <c r="C41" s="516" t="s">
        <v>488</v>
      </c>
      <c r="D41" s="517"/>
      <c r="E41" s="761"/>
      <c r="F41" s="761"/>
      <c r="G41" s="761"/>
      <c r="H41" s="761"/>
      <c r="I41" s="761"/>
      <c r="J41" s="761"/>
      <c r="K41" s="761"/>
      <c r="L41" s="761"/>
      <c r="M41" s="761"/>
      <c r="N41" s="761"/>
      <c r="O41" s="761"/>
      <c r="P41" s="761"/>
      <c r="Q41" s="518"/>
      <c r="R41" s="493"/>
      <c r="S41" s="72" t="s">
        <v>314</v>
      </c>
      <c r="T41" s="516" t="s">
        <v>488</v>
      </c>
      <c r="U41" s="761"/>
      <c r="V41" s="761"/>
      <c r="W41" s="761"/>
      <c r="X41" s="761"/>
      <c r="Y41" s="761"/>
      <c r="Z41" s="761"/>
      <c r="AA41" s="761"/>
      <c r="AB41" s="761"/>
      <c r="AC41" s="761"/>
      <c r="AD41" s="761"/>
      <c r="AE41" s="761"/>
      <c r="AF41" s="1025"/>
      <c r="AG41" s="1012"/>
      <c r="AH41" s="761"/>
      <c r="AI41" s="761"/>
      <c r="AJ41" s="761"/>
      <c r="AK41" s="761"/>
      <c r="AL41" s="761"/>
      <c r="AM41" s="761"/>
      <c r="AN41" s="761"/>
      <c r="AO41" s="761"/>
      <c r="AP41" s="761"/>
      <c r="AQ41" s="761"/>
      <c r="AR41" s="761"/>
      <c r="AS41" s="518">
        <f t="shared" ref="AS41:AS55" si="3">SUM(AG41:AR41)</f>
        <v>0</v>
      </c>
      <c r="AT41" s="784"/>
    </row>
    <row r="42" spans="1:47" x14ac:dyDescent="0.2">
      <c r="A42" s="784"/>
      <c r="B42" s="762" t="s">
        <v>489</v>
      </c>
      <c r="C42" s="763" t="s">
        <v>647</v>
      </c>
      <c r="D42" s="606" t="s">
        <v>479</v>
      </c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608"/>
      <c r="R42" s="493"/>
      <c r="S42" s="762" t="s">
        <v>489</v>
      </c>
      <c r="T42" s="763" t="s">
        <v>647</v>
      </c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026"/>
      <c r="AG42" s="1013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  <c r="AR42" s="135"/>
      <c r="AS42" s="608">
        <f t="shared" si="3"/>
        <v>0</v>
      </c>
    </row>
    <row r="43" spans="1:47" x14ac:dyDescent="0.2">
      <c r="A43" s="784"/>
      <c r="B43" s="51" t="s">
        <v>490</v>
      </c>
      <c r="C43" s="495" t="s">
        <v>648</v>
      </c>
      <c r="D43" s="496" t="s">
        <v>479</v>
      </c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  <c r="Q43" s="498">
        <f>SUM(E43:P43)</f>
        <v>0</v>
      </c>
      <c r="R43" s="493"/>
      <c r="S43" s="51" t="s">
        <v>490</v>
      </c>
      <c r="T43" s="495" t="s">
        <v>648</v>
      </c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1027"/>
      <c r="AG43" s="1014">
        <f>+E43*U43</f>
        <v>0</v>
      </c>
      <c r="AH43" s="1014">
        <f>+F43*V43</f>
        <v>0</v>
      </c>
      <c r="AI43" s="1014">
        <f t="shared" ref="AI43:AR44" si="4">+G43*W43</f>
        <v>0</v>
      </c>
      <c r="AJ43" s="1014">
        <f t="shared" si="4"/>
        <v>0</v>
      </c>
      <c r="AK43" s="1014">
        <f t="shared" si="4"/>
        <v>0</v>
      </c>
      <c r="AL43" s="1014">
        <f t="shared" si="4"/>
        <v>0</v>
      </c>
      <c r="AM43" s="1014">
        <f t="shared" si="4"/>
        <v>0</v>
      </c>
      <c r="AN43" s="1014">
        <f t="shared" si="4"/>
        <v>0</v>
      </c>
      <c r="AO43" s="1014">
        <f t="shared" si="4"/>
        <v>0</v>
      </c>
      <c r="AP43" s="1014">
        <f t="shared" si="4"/>
        <v>0</v>
      </c>
      <c r="AQ43" s="1014">
        <f t="shared" si="4"/>
        <v>0</v>
      </c>
      <c r="AR43" s="1014">
        <f t="shared" si="4"/>
        <v>0</v>
      </c>
      <c r="AS43" s="498">
        <f t="shared" si="3"/>
        <v>0</v>
      </c>
      <c r="AT43" s="784"/>
    </row>
    <row r="44" spans="1:47" x14ac:dyDescent="0.2">
      <c r="A44" s="784"/>
      <c r="B44" s="51" t="s">
        <v>649</v>
      </c>
      <c r="C44" s="495" t="s">
        <v>480</v>
      </c>
      <c r="D44" s="496" t="s">
        <v>479</v>
      </c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  <c r="Q44" s="498">
        <f>SUM(E44:P44)</f>
        <v>0</v>
      </c>
      <c r="R44" s="493"/>
      <c r="S44" s="51" t="s">
        <v>649</v>
      </c>
      <c r="T44" s="495" t="s">
        <v>480</v>
      </c>
      <c r="U44" s="500"/>
      <c r="V44" s="500"/>
      <c r="W44" s="500"/>
      <c r="X44" s="500"/>
      <c r="Y44" s="500"/>
      <c r="Z44" s="500"/>
      <c r="AA44" s="500"/>
      <c r="AB44" s="500"/>
      <c r="AC44" s="500"/>
      <c r="AD44" s="500"/>
      <c r="AE44" s="500"/>
      <c r="AF44" s="1027"/>
      <c r="AG44" s="1014">
        <f>+E44*U44</f>
        <v>0</v>
      </c>
      <c r="AH44" s="1014">
        <f>+F44*V44</f>
        <v>0</v>
      </c>
      <c r="AI44" s="1014">
        <f t="shared" si="4"/>
        <v>0</v>
      </c>
      <c r="AJ44" s="1014">
        <f t="shared" si="4"/>
        <v>0</v>
      </c>
      <c r="AK44" s="1014">
        <f t="shared" si="4"/>
        <v>0</v>
      </c>
      <c r="AL44" s="1014">
        <f t="shared" si="4"/>
        <v>0</v>
      </c>
      <c r="AM44" s="1014">
        <f t="shared" si="4"/>
        <v>0</v>
      </c>
      <c r="AN44" s="1014">
        <f t="shared" si="4"/>
        <v>0</v>
      </c>
      <c r="AO44" s="1014">
        <f t="shared" si="4"/>
        <v>0</v>
      </c>
      <c r="AP44" s="1014">
        <f t="shared" si="4"/>
        <v>0</v>
      </c>
      <c r="AQ44" s="1014">
        <f t="shared" si="4"/>
        <v>0</v>
      </c>
      <c r="AR44" s="1014">
        <f t="shared" si="4"/>
        <v>0</v>
      </c>
      <c r="AS44" s="498">
        <f t="shared" si="3"/>
        <v>0</v>
      </c>
      <c r="AT44" s="784"/>
    </row>
    <row r="45" spans="1:47" x14ac:dyDescent="0.2">
      <c r="A45" s="784"/>
      <c r="B45" s="51" t="s">
        <v>316</v>
      </c>
      <c r="C45" s="509" t="s">
        <v>481</v>
      </c>
      <c r="D45" s="510" t="s">
        <v>131</v>
      </c>
      <c r="E45" s="513">
        <f t="shared" ref="E45:P45" si="5">E46+E47</f>
        <v>0</v>
      </c>
      <c r="F45" s="513">
        <f t="shared" si="5"/>
        <v>0</v>
      </c>
      <c r="G45" s="513">
        <f t="shared" si="5"/>
        <v>0</v>
      </c>
      <c r="H45" s="513">
        <f t="shared" si="5"/>
        <v>0</v>
      </c>
      <c r="I45" s="513">
        <f t="shared" si="5"/>
        <v>0</v>
      </c>
      <c r="J45" s="513">
        <f t="shared" si="5"/>
        <v>0</v>
      </c>
      <c r="K45" s="513">
        <f t="shared" si="5"/>
        <v>0</v>
      </c>
      <c r="L45" s="513">
        <f t="shared" si="5"/>
        <v>0</v>
      </c>
      <c r="M45" s="513">
        <f t="shared" si="5"/>
        <v>0</v>
      </c>
      <c r="N45" s="513">
        <f t="shared" si="5"/>
        <v>0</v>
      </c>
      <c r="O45" s="513">
        <f t="shared" si="5"/>
        <v>0</v>
      </c>
      <c r="P45" s="513">
        <f t="shared" si="5"/>
        <v>0</v>
      </c>
      <c r="Q45" s="131">
        <f t="shared" ref="Q45:Q52" si="6">SUM(E45:P45)</f>
        <v>0</v>
      </c>
      <c r="R45" s="493"/>
      <c r="S45" s="51" t="s">
        <v>316</v>
      </c>
      <c r="T45" s="509" t="s">
        <v>481</v>
      </c>
      <c r="U45" s="513">
        <f>U46+U47</f>
        <v>0</v>
      </c>
      <c r="V45" s="513"/>
      <c r="W45" s="513"/>
      <c r="X45" s="513"/>
      <c r="Y45" s="513"/>
      <c r="Z45" s="513"/>
      <c r="AA45" s="513"/>
      <c r="AB45" s="513"/>
      <c r="AC45" s="513"/>
      <c r="AD45" s="513"/>
      <c r="AE45" s="513"/>
      <c r="AF45" s="1028"/>
      <c r="AG45" s="1014">
        <f>AG46+AG47</f>
        <v>0</v>
      </c>
      <c r="AH45" s="513">
        <f t="shared" ref="AH45:AR45" si="7">AH46+AH47</f>
        <v>0</v>
      </c>
      <c r="AI45" s="513">
        <f t="shared" si="7"/>
        <v>0</v>
      </c>
      <c r="AJ45" s="513">
        <f t="shared" si="7"/>
        <v>0</v>
      </c>
      <c r="AK45" s="513">
        <f t="shared" si="7"/>
        <v>0</v>
      </c>
      <c r="AL45" s="513">
        <f t="shared" si="7"/>
        <v>0</v>
      </c>
      <c r="AM45" s="513">
        <f t="shared" si="7"/>
        <v>0</v>
      </c>
      <c r="AN45" s="513">
        <f t="shared" si="7"/>
        <v>0</v>
      </c>
      <c r="AO45" s="513">
        <f t="shared" si="7"/>
        <v>0</v>
      </c>
      <c r="AP45" s="513">
        <f t="shared" si="7"/>
        <v>0</v>
      </c>
      <c r="AQ45" s="513">
        <f t="shared" si="7"/>
        <v>0</v>
      </c>
      <c r="AR45" s="513">
        <f t="shared" si="7"/>
        <v>0</v>
      </c>
      <c r="AS45" s="131">
        <f t="shared" si="3"/>
        <v>0</v>
      </c>
      <c r="AT45" s="784"/>
    </row>
    <row r="46" spans="1:47" x14ac:dyDescent="0.2">
      <c r="A46" s="784"/>
      <c r="B46" s="51" t="s">
        <v>61</v>
      </c>
      <c r="C46" s="511" t="s">
        <v>482</v>
      </c>
      <c r="D46" s="510" t="s">
        <v>131</v>
      </c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  <c r="Q46" s="131">
        <f t="shared" si="6"/>
        <v>0</v>
      </c>
      <c r="R46" s="493"/>
      <c r="S46" s="51" t="s">
        <v>61</v>
      </c>
      <c r="T46" s="511" t="s">
        <v>482</v>
      </c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0"/>
      <c r="AF46" s="1027"/>
      <c r="AG46" s="1014">
        <f>+E46*U46</f>
        <v>0</v>
      </c>
      <c r="AH46" s="1014">
        <f t="shared" ref="AH46:AR47" si="8">+F46*V46</f>
        <v>0</v>
      </c>
      <c r="AI46" s="1014">
        <f t="shared" si="8"/>
        <v>0</v>
      </c>
      <c r="AJ46" s="1014">
        <f t="shared" si="8"/>
        <v>0</v>
      </c>
      <c r="AK46" s="1014">
        <f t="shared" si="8"/>
        <v>0</v>
      </c>
      <c r="AL46" s="1014">
        <f t="shared" si="8"/>
        <v>0</v>
      </c>
      <c r="AM46" s="1014">
        <f t="shared" si="8"/>
        <v>0</v>
      </c>
      <c r="AN46" s="1014">
        <f t="shared" si="8"/>
        <v>0</v>
      </c>
      <c r="AO46" s="1014">
        <f t="shared" si="8"/>
        <v>0</v>
      </c>
      <c r="AP46" s="1014">
        <f t="shared" si="8"/>
        <v>0</v>
      </c>
      <c r="AQ46" s="1014">
        <f t="shared" si="8"/>
        <v>0</v>
      </c>
      <c r="AR46" s="1014">
        <f t="shared" si="8"/>
        <v>0</v>
      </c>
      <c r="AS46" s="131">
        <f t="shared" si="3"/>
        <v>0</v>
      </c>
      <c r="AT46" s="784"/>
    </row>
    <row r="47" spans="1:47" x14ac:dyDescent="0.2">
      <c r="A47" s="784"/>
      <c r="B47" s="51" t="s">
        <v>62</v>
      </c>
      <c r="C47" s="511" t="s">
        <v>483</v>
      </c>
      <c r="D47" s="510" t="s">
        <v>131</v>
      </c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  <c r="Q47" s="131">
        <f t="shared" si="6"/>
        <v>0</v>
      </c>
      <c r="R47" s="493"/>
      <c r="S47" s="51" t="s">
        <v>62</v>
      </c>
      <c r="T47" s="511" t="s">
        <v>483</v>
      </c>
      <c r="U47" s="500"/>
      <c r="V47" s="500"/>
      <c r="W47" s="500"/>
      <c r="X47" s="500"/>
      <c r="Y47" s="500"/>
      <c r="Z47" s="500"/>
      <c r="AA47" s="500"/>
      <c r="AB47" s="500"/>
      <c r="AC47" s="500"/>
      <c r="AD47" s="500"/>
      <c r="AE47" s="500"/>
      <c r="AF47" s="1027"/>
      <c r="AG47" s="1014">
        <f>+E47*U47</f>
        <v>0</v>
      </c>
      <c r="AH47" s="1014">
        <f t="shared" si="8"/>
        <v>0</v>
      </c>
      <c r="AI47" s="1014">
        <f t="shared" si="8"/>
        <v>0</v>
      </c>
      <c r="AJ47" s="1014">
        <f t="shared" si="8"/>
        <v>0</v>
      </c>
      <c r="AK47" s="1014">
        <f t="shared" si="8"/>
        <v>0</v>
      </c>
      <c r="AL47" s="1014">
        <f t="shared" si="8"/>
        <v>0</v>
      </c>
      <c r="AM47" s="1014">
        <f t="shared" si="8"/>
        <v>0</v>
      </c>
      <c r="AN47" s="1014">
        <f t="shared" si="8"/>
        <v>0</v>
      </c>
      <c r="AO47" s="1014">
        <f t="shared" si="8"/>
        <v>0</v>
      </c>
      <c r="AP47" s="1014">
        <f t="shared" si="8"/>
        <v>0</v>
      </c>
      <c r="AQ47" s="1014">
        <f t="shared" si="8"/>
        <v>0</v>
      </c>
      <c r="AR47" s="1014">
        <f t="shared" si="8"/>
        <v>0</v>
      </c>
      <c r="AS47" s="131">
        <f t="shared" si="3"/>
        <v>0</v>
      </c>
      <c r="AT47" s="784"/>
    </row>
    <row r="48" spans="1:47" x14ac:dyDescent="0.2">
      <c r="A48" s="784"/>
      <c r="B48" s="764" t="s">
        <v>612</v>
      </c>
      <c r="C48" s="519" t="s">
        <v>484</v>
      </c>
      <c r="D48" s="520" t="s">
        <v>485</v>
      </c>
      <c r="E48" s="521">
        <f t="shared" ref="E48:P48" si="9">+E49+E50</f>
        <v>0</v>
      </c>
      <c r="F48" s="521">
        <f t="shared" si="9"/>
        <v>0</v>
      </c>
      <c r="G48" s="521">
        <f t="shared" si="9"/>
        <v>0</v>
      </c>
      <c r="H48" s="521">
        <f t="shared" si="9"/>
        <v>0</v>
      </c>
      <c r="I48" s="521">
        <f t="shared" si="9"/>
        <v>0</v>
      </c>
      <c r="J48" s="521">
        <f t="shared" si="9"/>
        <v>0</v>
      </c>
      <c r="K48" s="521">
        <f t="shared" si="9"/>
        <v>0</v>
      </c>
      <c r="L48" s="521">
        <f t="shared" si="9"/>
        <v>0</v>
      </c>
      <c r="M48" s="521">
        <f t="shared" si="9"/>
        <v>0</v>
      </c>
      <c r="N48" s="521">
        <f t="shared" si="9"/>
        <v>0</v>
      </c>
      <c r="O48" s="521">
        <f t="shared" si="9"/>
        <v>0</v>
      </c>
      <c r="P48" s="521">
        <f t="shared" si="9"/>
        <v>0</v>
      </c>
      <c r="Q48" s="131">
        <f t="shared" si="6"/>
        <v>0</v>
      </c>
      <c r="R48" s="493"/>
      <c r="S48" s="764" t="s">
        <v>612</v>
      </c>
      <c r="T48" s="519" t="s">
        <v>484</v>
      </c>
      <c r="U48" s="521">
        <f>+U49+U50</f>
        <v>0</v>
      </c>
      <c r="V48" s="521"/>
      <c r="W48" s="521"/>
      <c r="X48" s="521"/>
      <c r="Y48" s="521"/>
      <c r="Z48" s="521"/>
      <c r="AA48" s="521"/>
      <c r="AB48" s="521"/>
      <c r="AC48" s="521"/>
      <c r="AD48" s="521"/>
      <c r="AE48" s="521"/>
      <c r="AF48" s="1029"/>
      <c r="AG48" s="1015">
        <f>+AG49+AG50</f>
        <v>0</v>
      </c>
      <c r="AH48" s="521">
        <f t="shared" ref="AH48:AR48" si="10">+AH49+AH50</f>
        <v>0</v>
      </c>
      <c r="AI48" s="521">
        <f t="shared" si="10"/>
        <v>0</v>
      </c>
      <c r="AJ48" s="521">
        <f t="shared" si="10"/>
        <v>0</v>
      </c>
      <c r="AK48" s="521">
        <f t="shared" si="10"/>
        <v>0</v>
      </c>
      <c r="AL48" s="521">
        <f t="shared" si="10"/>
        <v>0</v>
      </c>
      <c r="AM48" s="521">
        <f t="shared" si="10"/>
        <v>0</v>
      </c>
      <c r="AN48" s="521">
        <f t="shared" si="10"/>
        <v>0</v>
      </c>
      <c r="AO48" s="521">
        <f t="shared" si="10"/>
        <v>0</v>
      </c>
      <c r="AP48" s="521">
        <f t="shared" si="10"/>
        <v>0</v>
      </c>
      <c r="AQ48" s="521">
        <f t="shared" si="10"/>
        <v>0</v>
      </c>
      <c r="AR48" s="521">
        <f t="shared" si="10"/>
        <v>0</v>
      </c>
      <c r="AS48" s="131">
        <f t="shared" si="3"/>
        <v>0</v>
      </c>
    </row>
    <row r="49" spans="1:46" x14ac:dyDescent="0.2">
      <c r="A49" s="784"/>
      <c r="B49" s="764" t="s">
        <v>650</v>
      </c>
      <c r="C49" s="519" t="s">
        <v>651</v>
      </c>
      <c r="D49" s="520" t="s">
        <v>485</v>
      </c>
      <c r="E49" s="514"/>
      <c r="F49" s="514"/>
      <c r="G49" s="514"/>
      <c r="H49" s="514"/>
      <c r="I49" s="514"/>
      <c r="J49" s="514"/>
      <c r="K49" s="514"/>
      <c r="L49" s="514"/>
      <c r="M49" s="514"/>
      <c r="N49" s="514"/>
      <c r="O49" s="514"/>
      <c r="P49" s="514"/>
      <c r="Q49" s="131">
        <f t="shared" si="6"/>
        <v>0</v>
      </c>
      <c r="R49" s="493"/>
      <c r="S49" s="764" t="s">
        <v>650</v>
      </c>
      <c r="T49" s="519" t="s">
        <v>651</v>
      </c>
      <c r="U49" s="514"/>
      <c r="V49" s="514"/>
      <c r="W49" s="514"/>
      <c r="X49" s="514"/>
      <c r="Y49" s="514"/>
      <c r="Z49" s="514"/>
      <c r="AA49" s="514"/>
      <c r="AB49" s="514"/>
      <c r="AC49" s="514"/>
      <c r="AD49" s="514"/>
      <c r="AE49" s="514"/>
      <c r="AF49" s="1030"/>
      <c r="AG49" s="1015">
        <f>+E49*U49</f>
        <v>0</v>
      </c>
      <c r="AH49" s="1015">
        <f>+F49*V49</f>
        <v>0</v>
      </c>
      <c r="AI49" s="1015">
        <f t="shared" ref="AH49:AR50" si="11">+G49*W49</f>
        <v>0</v>
      </c>
      <c r="AJ49" s="1015">
        <f t="shared" si="11"/>
        <v>0</v>
      </c>
      <c r="AK49" s="1015">
        <f t="shared" si="11"/>
        <v>0</v>
      </c>
      <c r="AL49" s="1015">
        <f t="shared" si="11"/>
        <v>0</v>
      </c>
      <c r="AM49" s="1015">
        <f t="shared" si="11"/>
        <v>0</v>
      </c>
      <c r="AN49" s="1015">
        <f t="shared" si="11"/>
        <v>0</v>
      </c>
      <c r="AO49" s="1015">
        <f t="shared" si="11"/>
        <v>0</v>
      </c>
      <c r="AP49" s="1015">
        <f t="shared" si="11"/>
        <v>0</v>
      </c>
      <c r="AQ49" s="1015">
        <f t="shared" si="11"/>
        <v>0</v>
      </c>
      <c r="AR49" s="1015">
        <f t="shared" si="11"/>
        <v>0</v>
      </c>
      <c r="AS49" s="131">
        <f t="shared" si="3"/>
        <v>0</v>
      </c>
      <c r="AT49" s="784"/>
    </row>
    <row r="50" spans="1:46" x14ac:dyDescent="0.2">
      <c r="A50" s="784"/>
      <c r="B50" s="764" t="s">
        <v>652</v>
      </c>
      <c r="C50" s="765" t="s">
        <v>491</v>
      </c>
      <c r="D50" s="520" t="s">
        <v>485</v>
      </c>
      <c r="E50" s="514"/>
      <c r="F50" s="514"/>
      <c r="G50" s="514"/>
      <c r="H50" s="514"/>
      <c r="I50" s="514"/>
      <c r="J50" s="514"/>
      <c r="K50" s="514"/>
      <c r="L50" s="514"/>
      <c r="M50" s="514"/>
      <c r="N50" s="514"/>
      <c r="O50" s="514"/>
      <c r="P50" s="514"/>
      <c r="Q50" s="132">
        <f t="shared" si="6"/>
        <v>0</v>
      </c>
      <c r="R50" s="493"/>
      <c r="S50" s="764" t="s">
        <v>652</v>
      </c>
      <c r="T50" s="765" t="s">
        <v>491</v>
      </c>
      <c r="U50" s="514"/>
      <c r="V50" s="514"/>
      <c r="W50" s="514"/>
      <c r="X50" s="514"/>
      <c r="Y50" s="514"/>
      <c r="Z50" s="514"/>
      <c r="AA50" s="514"/>
      <c r="AB50" s="514"/>
      <c r="AC50" s="514"/>
      <c r="AD50" s="514"/>
      <c r="AE50" s="514"/>
      <c r="AF50" s="1030"/>
      <c r="AG50" s="1015">
        <f>+E50*U50</f>
        <v>0</v>
      </c>
      <c r="AH50" s="1015">
        <f t="shared" si="11"/>
        <v>0</v>
      </c>
      <c r="AI50" s="1015">
        <f t="shared" si="11"/>
        <v>0</v>
      </c>
      <c r="AJ50" s="1015">
        <f t="shared" si="11"/>
        <v>0</v>
      </c>
      <c r="AK50" s="1015">
        <f t="shared" si="11"/>
        <v>0</v>
      </c>
      <c r="AL50" s="1015">
        <f t="shared" si="11"/>
        <v>0</v>
      </c>
      <c r="AM50" s="1015">
        <f t="shared" si="11"/>
        <v>0</v>
      </c>
      <c r="AN50" s="1015">
        <f t="shared" si="11"/>
        <v>0</v>
      </c>
      <c r="AO50" s="1015">
        <f t="shared" si="11"/>
        <v>0</v>
      </c>
      <c r="AP50" s="1015">
        <f t="shared" si="11"/>
        <v>0</v>
      </c>
      <c r="AQ50" s="1015">
        <f t="shared" si="11"/>
        <v>0</v>
      </c>
      <c r="AR50" s="1015">
        <f t="shared" si="11"/>
        <v>0</v>
      </c>
      <c r="AS50" s="132">
        <f t="shared" si="3"/>
        <v>0</v>
      </c>
      <c r="AT50" s="784"/>
    </row>
    <row r="51" spans="1:46" x14ac:dyDescent="0.2">
      <c r="A51" s="784"/>
      <c r="B51" s="48" t="s">
        <v>270</v>
      </c>
      <c r="C51" s="491" t="s">
        <v>492</v>
      </c>
      <c r="D51" s="515" t="s">
        <v>131</v>
      </c>
      <c r="E51" s="133">
        <f>+E52+E63</f>
        <v>0</v>
      </c>
      <c r="F51" s="133">
        <f t="shared" ref="F51:P51" si="12">+F52+F63</f>
        <v>0</v>
      </c>
      <c r="G51" s="133">
        <f t="shared" si="12"/>
        <v>0</v>
      </c>
      <c r="H51" s="133">
        <f t="shared" si="12"/>
        <v>0</v>
      </c>
      <c r="I51" s="133">
        <f t="shared" si="12"/>
        <v>0</v>
      </c>
      <c r="J51" s="133">
        <f t="shared" si="12"/>
        <v>0</v>
      </c>
      <c r="K51" s="133">
        <f t="shared" si="12"/>
        <v>0</v>
      </c>
      <c r="L51" s="133">
        <f t="shared" si="12"/>
        <v>0</v>
      </c>
      <c r="M51" s="133">
        <f t="shared" si="12"/>
        <v>0</v>
      </c>
      <c r="N51" s="133">
        <f t="shared" si="12"/>
        <v>0</v>
      </c>
      <c r="O51" s="133">
        <f t="shared" si="12"/>
        <v>0</v>
      </c>
      <c r="P51" s="133">
        <f t="shared" si="12"/>
        <v>0</v>
      </c>
      <c r="Q51" s="134">
        <f t="shared" si="6"/>
        <v>0</v>
      </c>
      <c r="R51" s="493"/>
      <c r="S51" s="48" t="s">
        <v>270</v>
      </c>
      <c r="T51" s="491" t="s">
        <v>492</v>
      </c>
      <c r="U51" s="133">
        <f>+U52+U63</f>
        <v>0</v>
      </c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031"/>
      <c r="AG51" s="1016">
        <f>+AG52+AG63</f>
        <v>0</v>
      </c>
      <c r="AH51" s="133">
        <f t="shared" ref="AH51:AQ51" si="13">+AH52+AH63</f>
        <v>0</v>
      </c>
      <c r="AI51" s="133">
        <f t="shared" si="13"/>
        <v>0</v>
      </c>
      <c r="AJ51" s="133">
        <f t="shared" si="13"/>
        <v>0</v>
      </c>
      <c r="AK51" s="133">
        <f t="shared" si="13"/>
        <v>0</v>
      </c>
      <c r="AL51" s="133">
        <f t="shared" si="13"/>
        <v>0</v>
      </c>
      <c r="AM51" s="133">
        <f t="shared" si="13"/>
        <v>0</v>
      </c>
      <c r="AN51" s="133">
        <f t="shared" si="13"/>
        <v>0</v>
      </c>
      <c r="AO51" s="133">
        <f t="shared" si="13"/>
        <v>0</v>
      </c>
      <c r="AP51" s="133">
        <f t="shared" si="13"/>
        <v>0</v>
      </c>
      <c r="AQ51" s="133">
        <f t="shared" si="13"/>
        <v>0</v>
      </c>
      <c r="AR51" s="133">
        <f>+AR52+AR63</f>
        <v>0</v>
      </c>
      <c r="AS51" s="134">
        <f t="shared" si="3"/>
        <v>0</v>
      </c>
      <c r="AT51" s="784"/>
    </row>
    <row r="52" spans="1:46" x14ac:dyDescent="0.2">
      <c r="A52" s="784"/>
      <c r="B52" s="50" t="s">
        <v>317</v>
      </c>
      <c r="C52" s="516" t="s">
        <v>493</v>
      </c>
      <c r="D52" s="522"/>
      <c r="E52" s="523">
        <f>E55+E56+E57+E60</f>
        <v>0</v>
      </c>
      <c r="F52" s="523">
        <f t="shared" ref="F52:P52" si="14">F55+F56+F57+F60</f>
        <v>0</v>
      </c>
      <c r="G52" s="523">
        <f t="shared" si="14"/>
        <v>0</v>
      </c>
      <c r="H52" s="523">
        <f t="shared" si="14"/>
        <v>0</v>
      </c>
      <c r="I52" s="523">
        <f t="shared" si="14"/>
        <v>0</v>
      </c>
      <c r="J52" s="523">
        <f t="shared" si="14"/>
        <v>0</v>
      </c>
      <c r="K52" s="523">
        <f t="shared" si="14"/>
        <v>0</v>
      </c>
      <c r="L52" s="523">
        <f t="shared" si="14"/>
        <v>0</v>
      </c>
      <c r="M52" s="523">
        <f t="shared" si="14"/>
        <v>0</v>
      </c>
      <c r="N52" s="523">
        <f t="shared" si="14"/>
        <v>0</v>
      </c>
      <c r="O52" s="523">
        <f t="shared" si="14"/>
        <v>0</v>
      </c>
      <c r="P52" s="523">
        <f t="shared" si="14"/>
        <v>0</v>
      </c>
      <c r="Q52" s="524">
        <f t="shared" si="6"/>
        <v>0</v>
      </c>
      <c r="R52" s="493"/>
      <c r="S52" s="50" t="s">
        <v>317</v>
      </c>
      <c r="T52" s="516" t="s">
        <v>493</v>
      </c>
      <c r="U52" s="523">
        <f>U55+U56+U57+U60</f>
        <v>0</v>
      </c>
      <c r="V52" s="523"/>
      <c r="W52" s="523"/>
      <c r="X52" s="523"/>
      <c r="Y52" s="523"/>
      <c r="Z52" s="523"/>
      <c r="AA52" s="523"/>
      <c r="AB52" s="523"/>
      <c r="AC52" s="523"/>
      <c r="AD52" s="523"/>
      <c r="AE52" s="523"/>
      <c r="AF52" s="1032"/>
      <c r="AG52" s="1017">
        <f>AG54+AG56+AG57+AG60</f>
        <v>0</v>
      </c>
      <c r="AH52" s="523">
        <f t="shared" ref="AH52:AR52" si="15">AH55+AH56+AH57+AH60</f>
        <v>0</v>
      </c>
      <c r="AI52" s="523">
        <f t="shared" si="15"/>
        <v>0</v>
      </c>
      <c r="AJ52" s="523">
        <f t="shared" si="15"/>
        <v>0</v>
      </c>
      <c r="AK52" s="523">
        <f t="shared" si="15"/>
        <v>0</v>
      </c>
      <c r="AL52" s="523">
        <f t="shared" si="15"/>
        <v>0</v>
      </c>
      <c r="AM52" s="523">
        <f t="shared" si="15"/>
        <v>0</v>
      </c>
      <c r="AN52" s="523">
        <f t="shared" si="15"/>
        <v>0</v>
      </c>
      <c r="AO52" s="523">
        <f t="shared" si="15"/>
        <v>0</v>
      </c>
      <c r="AP52" s="523">
        <f t="shared" si="15"/>
        <v>0</v>
      </c>
      <c r="AQ52" s="523">
        <f t="shared" si="15"/>
        <v>0</v>
      </c>
      <c r="AR52" s="523">
        <f t="shared" si="15"/>
        <v>0</v>
      </c>
      <c r="AS52" s="524">
        <f t="shared" si="3"/>
        <v>0</v>
      </c>
      <c r="AT52" s="784"/>
    </row>
    <row r="53" spans="1:46" x14ac:dyDescent="0.2">
      <c r="A53" s="784"/>
      <c r="B53" s="324" t="s">
        <v>653</v>
      </c>
      <c r="C53" s="507" t="s">
        <v>488</v>
      </c>
      <c r="D53" s="508"/>
      <c r="E53" s="766"/>
      <c r="F53" s="766"/>
      <c r="G53" s="766"/>
      <c r="H53" s="766"/>
      <c r="I53" s="766"/>
      <c r="J53" s="766"/>
      <c r="K53" s="766"/>
      <c r="L53" s="766"/>
      <c r="M53" s="766"/>
      <c r="N53" s="766"/>
      <c r="O53" s="766"/>
      <c r="P53" s="766"/>
      <c r="Q53" s="525"/>
      <c r="R53" s="493"/>
      <c r="S53" s="324" t="s">
        <v>653</v>
      </c>
      <c r="T53" s="507" t="s">
        <v>488</v>
      </c>
      <c r="U53" s="766"/>
      <c r="V53" s="766"/>
      <c r="W53" s="766"/>
      <c r="X53" s="766"/>
      <c r="Y53" s="766"/>
      <c r="Z53" s="766"/>
      <c r="AA53" s="766"/>
      <c r="AB53" s="766"/>
      <c r="AC53" s="766"/>
      <c r="AD53" s="766"/>
      <c r="AE53" s="766"/>
      <c r="AF53" s="1033"/>
      <c r="AG53" s="1018"/>
      <c r="AH53" s="766"/>
      <c r="AI53" s="766"/>
      <c r="AJ53" s="766"/>
      <c r="AK53" s="766"/>
      <c r="AL53" s="766"/>
      <c r="AM53" s="766"/>
      <c r="AN53" s="766"/>
      <c r="AO53" s="766"/>
      <c r="AP53" s="766"/>
      <c r="AQ53" s="766"/>
      <c r="AR53" s="766"/>
      <c r="AS53" s="525">
        <f t="shared" si="3"/>
        <v>0</v>
      </c>
    </row>
    <row r="54" spans="1:46" x14ac:dyDescent="0.2">
      <c r="A54" s="784"/>
      <c r="B54" s="51" t="s">
        <v>654</v>
      </c>
      <c r="C54" s="763" t="s">
        <v>647</v>
      </c>
      <c r="D54" s="606" t="s">
        <v>479</v>
      </c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608"/>
      <c r="R54" s="493"/>
      <c r="S54" s="51" t="s">
        <v>654</v>
      </c>
      <c r="T54" s="763" t="s">
        <v>647</v>
      </c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026"/>
      <c r="AG54" s="1014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  <c r="AR54" s="135"/>
      <c r="AS54" s="608">
        <f t="shared" si="3"/>
        <v>0</v>
      </c>
      <c r="AT54" s="784"/>
    </row>
    <row r="55" spans="1:46" x14ac:dyDescent="0.2">
      <c r="A55" s="784"/>
      <c r="B55" s="51" t="s">
        <v>655</v>
      </c>
      <c r="C55" s="495" t="s">
        <v>648</v>
      </c>
      <c r="D55" s="496" t="s">
        <v>479</v>
      </c>
      <c r="E55" s="500"/>
      <c r="F55" s="500"/>
      <c r="G55" s="500"/>
      <c r="H55" s="500"/>
      <c r="I55" s="500"/>
      <c r="J55" s="500"/>
      <c r="K55" s="500"/>
      <c r="L55" s="500"/>
      <c r="M55" s="500"/>
      <c r="N55" s="500"/>
      <c r="O55" s="500"/>
      <c r="P55" s="500"/>
      <c r="Q55" s="498">
        <f>SUM(E55:P55)</f>
        <v>0</v>
      </c>
      <c r="R55" s="493"/>
      <c r="S55" s="51" t="s">
        <v>655</v>
      </c>
      <c r="T55" s="495" t="s">
        <v>648</v>
      </c>
      <c r="U55" s="500"/>
      <c r="V55" s="500"/>
      <c r="W55" s="500"/>
      <c r="X55" s="500"/>
      <c r="Y55" s="500"/>
      <c r="Z55" s="500"/>
      <c r="AA55" s="500"/>
      <c r="AB55" s="500"/>
      <c r="AC55" s="500"/>
      <c r="AD55" s="500"/>
      <c r="AE55" s="500"/>
      <c r="AF55" s="1027"/>
      <c r="AG55" s="1014">
        <f>+E55*U55</f>
        <v>0</v>
      </c>
      <c r="AH55" s="1014">
        <f t="shared" ref="AH55:AR56" si="16">+F55*V55</f>
        <v>0</v>
      </c>
      <c r="AI55" s="1014">
        <f t="shared" si="16"/>
        <v>0</v>
      </c>
      <c r="AJ55" s="1014">
        <f t="shared" si="16"/>
        <v>0</v>
      </c>
      <c r="AK55" s="1014">
        <f t="shared" si="16"/>
        <v>0</v>
      </c>
      <c r="AL55" s="1014">
        <f t="shared" si="16"/>
        <v>0</v>
      </c>
      <c r="AM55" s="1014">
        <f t="shared" si="16"/>
        <v>0</v>
      </c>
      <c r="AN55" s="1014">
        <f t="shared" si="16"/>
        <v>0</v>
      </c>
      <c r="AO55" s="1014">
        <f t="shared" si="16"/>
        <v>0</v>
      </c>
      <c r="AP55" s="1014">
        <f t="shared" si="16"/>
        <v>0</v>
      </c>
      <c r="AQ55" s="1014">
        <f t="shared" si="16"/>
        <v>0</v>
      </c>
      <c r="AR55" s="1014">
        <f t="shared" si="16"/>
        <v>0</v>
      </c>
      <c r="AS55" s="498">
        <f t="shared" si="3"/>
        <v>0</v>
      </c>
      <c r="AT55" s="784"/>
    </row>
    <row r="56" spans="1:46" x14ac:dyDescent="0.2">
      <c r="A56" s="784"/>
      <c r="B56" s="51" t="s">
        <v>656</v>
      </c>
      <c r="C56" s="495" t="s">
        <v>480</v>
      </c>
      <c r="D56" s="496" t="s">
        <v>479</v>
      </c>
      <c r="E56" s="500"/>
      <c r="F56" s="500"/>
      <c r="G56" s="500"/>
      <c r="H56" s="500"/>
      <c r="I56" s="500"/>
      <c r="J56" s="500"/>
      <c r="K56" s="500"/>
      <c r="L56" s="500"/>
      <c r="M56" s="500"/>
      <c r="N56" s="500"/>
      <c r="O56" s="500"/>
      <c r="P56" s="500"/>
      <c r="Q56" s="498">
        <f>SUM(E56:P56)</f>
        <v>0</v>
      </c>
      <c r="R56" s="493"/>
      <c r="S56" s="51" t="s">
        <v>656</v>
      </c>
      <c r="T56" s="495" t="s">
        <v>480</v>
      </c>
      <c r="U56" s="500"/>
      <c r="V56" s="500"/>
      <c r="W56" s="500"/>
      <c r="X56" s="500"/>
      <c r="Y56" s="500"/>
      <c r="Z56" s="500"/>
      <c r="AA56" s="500"/>
      <c r="AB56" s="500"/>
      <c r="AC56" s="500"/>
      <c r="AD56" s="500"/>
      <c r="AE56" s="500"/>
      <c r="AF56" s="1027"/>
      <c r="AG56" s="1014">
        <f>+E56*U56</f>
        <v>0</v>
      </c>
      <c r="AH56" s="1014">
        <f t="shared" si="16"/>
        <v>0</v>
      </c>
      <c r="AI56" s="1014">
        <f t="shared" si="16"/>
        <v>0</v>
      </c>
      <c r="AJ56" s="1014">
        <f t="shared" si="16"/>
        <v>0</v>
      </c>
      <c r="AK56" s="1014">
        <f t="shared" si="16"/>
        <v>0</v>
      </c>
      <c r="AL56" s="1014">
        <f t="shared" si="16"/>
        <v>0</v>
      </c>
      <c r="AM56" s="1014">
        <f t="shared" si="16"/>
        <v>0</v>
      </c>
      <c r="AN56" s="1014">
        <f t="shared" si="16"/>
        <v>0</v>
      </c>
      <c r="AO56" s="1014">
        <f t="shared" si="16"/>
        <v>0</v>
      </c>
      <c r="AP56" s="1014">
        <f t="shared" si="16"/>
        <v>0</v>
      </c>
      <c r="AQ56" s="1014">
        <f t="shared" si="16"/>
        <v>0</v>
      </c>
      <c r="AR56" s="1014">
        <f t="shared" si="16"/>
        <v>0</v>
      </c>
      <c r="AS56" s="498">
        <f t="shared" si="2"/>
        <v>0</v>
      </c>
      <c r="AT56" s="784"/>
    </row>
    <row r="57" spans="1:46" x14ac:dyDescent="0.2">
      <c r="A57" s="784"/>
      <c r="B57" s="51" t="s">
        <v>657</v>
      </c>
      <c r="C57" s="509" t="s">
        <v>481</v>
      </c>
      <c r="D57" s="510" t="s">
        <v>131</v>
      </c>
      <c r="E57" s="513">
        <f t="shared" ref="E57:P57" si="17">E58+E59</f>
        <v>0</v>
      </c>
      <c r="F57" s="513">
        <f t="shared" si="17"/>
        <v>0</v>
      </c>
      <c r="G57" s="513">
        <f t="shared" si="17"/>
        <v>0</v>
      </c>
      <c r="H57" s="513">
        <f t="shared" si="17"/>
        <v>0</v>
      </c>
      <c r="I57" s="513">
        <f t="shared" si="17"/>
        <v>0</v>
      </c>
      <c r="J57" s="513">
        <f t="shared" si="17"/>
        <v>0</v>
      </c>
      <c r="K57" s="513">
        <f t="shared" si="17"/>
        <v>0</v>
      </c>
      <c r="L57" s="513">
        <f t="shared" si="17"/>
        <v>0</v>
      </c>
      <c r="M57" s="513">
        <f t="shared" si="17"/>
        <v>0</v>
      </c>
      <c r="N57" s="513">
        <f t="shared" si="17"/>
        <v>0</v>
      </c>
      <c r="O57" s="513">
        <f t="shared" si="17"/>
        <v>0</v>
      </c>
      <c r="P57" s="513">
        <f t="shared" si="17"/>
        <v>0</v>
      </c>
      <c r="Q57" s="131">
        <f t="shared" ref="Q57:Q63" si="18">SUM(E57:P57)</f>
        <v>0</v>
      </c>
      <c r="R57" s="493"/>
      <c r="S57" s="51" t="s">
        <v>657</v>
      </c>
      <c r="T57" s="509" t="s">
        <v>481</v>
      </c>
      <c r="U57" s="513">
        <f>U58+U59</f>
        <v>0</v>
      </c>
      <c r="V57" s="513"/>
      <c r="W57" s="513"/>
      <c r="X57" s="513"/>
      <c r="Y57" s="513"/>
      <c r="Z57" s="513"/>
      <c r="AA57" s="513"/>
      <c r="AB57" s="513"/>
      <c r="AC57" s="513"/>
      <c r="AD57" s="513"/>
      <c r="AE57" s="513"/>
      <c r="AF57" s="1028"/>
      <c r="AG57" s="1014">
        <f>AG58+AG59</f>
        <v>0</v>
      </c>
      <c r="AH57" s="513">
        <f t="shared" ref="AH57:AQ57" si="19">AH58+AH59</f>
        <v>0</v>
      </c>
      <c r="AI57" s="513">
        <f t="shared" si="19"/>
        <v>0</v>
      </c>
      <c r="AJ57" s="513">
        <f t="shared" si="19"/>
        <v>0</v>
      </c>
      <c r="AK57" s="513">
        <f t="shared" si="19"/>
        <v>0</v>
      </c>
      <c r="AL57" s="513">
        <f t="shared" si="19"/>
        <v>0</v>
      </c>
      <c r="AM57" s="513">
        <f t="shared" si="19"/>
        <v>0</v>
      </c>
      <c r="AN57" s="513">
        <f t="shared" si="19"/>
        <v>0</v>
      </c>
      <c r="AO57" s="513">
        <f t="shared" si="19"/>
        <v>0</v>
      </c>
      <c r="AP57" s="513">
        <f t="shared" si="19"/>
        <v>0</v>
      </c>
      <c r="AQ57" s="513">
        <f t="shared" si="19"/>
        <v>0</v>
      </c>
      <c r="AR57" s="513">
        <f>AR58+AR59</f>
        <v>0</v>
      </c>
      <c r="AS57" s="131">
        <f t="shared" si="2"/>
        <v>0</v>
      </c>
      <c r="AT57" s="784"/>
    </row>
    <row r="58" spans="1:46" x14ac:dyDescent="0.2">
      <c r="A58" s="784"/>
      <c r="B58" s="51" t="s">
        <v>658</v>
      </c>
      <c r="C58" s="511" t="s">
        <v>482</v>
      </c>
      <c r="D58" s="510" t="s">
        <v>131</v>
      </c>
      <c r="E58" s="500"/>
      <c r="F58" s="500"/>
      <c r="G58" s="500"/>
      <c r="H58" s="500"/>
      <c r="I58" s="500"/>
      <c r="J58" s="500"/>
      <c r="K58" s="500"/>
      <c r="L58" s="500"/>
      <c r="M58" s="500"/>
      <c r="N58" s="500"/>
      <c r="O58" s="500"/>
      <c r="P58" s="500"/>
      <c r="Q58" s="131">
        <f t="shared" si="18"/>
        <v>0</v>
      </c>
      <c r="R58" s="493"/>
      <c r="S58" s="51" t="s">
        <v>658</v>
      </c>
      <c r="T58" s="511" t="s">
        <v>482</v>
      </c>
      <c r="U58" s="500"/>
      <c r="V58" s="500"/>
      <c r="W58" s="500"/>
      <c r="X58" s="500"/>
      <c r="Y58" s="500"/>
      <c r="Z58" s="500"/>
      <c r="AA58" s="500"/>
      <c r="AB58" s="500"/>
      <c r="AC58" s="500"/>
      <c r="AD58" s="500"/>
      <c r="AE58" s="500"/>
      <c r="AF58" s="1027"/>
      <c r="AG58" s="1014">
        <f>+E58*U58</f>
        <v>0</v>
      </c>
      <c r="AH58" s="1014">
        <f t="shared" ref="AH58:AR59" si="20">+F58*V58</f>
        <v>0</v>
      </c>
      <c r="AI58" s="1014">
        <f t="shared" si="20"/>
        <v>0</v>
      </c>
      <c r="AJ58" s="1014">
        <f t="shared" si="20"/>
        <v>0</v>
      </c>
      <c r="AK58" s="1014">
        <f t="shared" si="20"/>
        <v>0</v>
      </c>
      <c r="AL58" s="1014">
        <f t="shared" si="20"/>
        <v>0</v>
      </c>
      <c r="AM58" s="1014">
        <f t="shared" si="20"/>
        <v>0</v>
      </c>
      <c r="AN58" s="1014">
        <f t="shared" si="20"/>
        <v>0</v>
      </c>
      <c r="AO58" s="1014">
        <f t="shared" si="20"/>
        <v>0</v>
      </c>
      <c r="AP58" s="1014">
        <f t="shared" si="20"/>
        <v>0</v>
      </c>
      <c r="AQ58" s="1014">
        <f t="shared" si="20"/>
        <v>0</v>
      </c>
      <c r="AR58" s="1014">
        <f>+P58*AF58</f>
        <v>0</v>
      </c>
      <c r="AS58" s="131">
        <f t="shared" si="2"/>
        <v>0</v>
      </c>
      <c r="AT58" s="784"/>
    </row>
    <row r="59" spans="1:46" x14ac:dyDescent="0.2">
      <c r="A59" s="784"/>
      <c r="B59" s="51" t="s">
        <v>659</v>
      </c>
      <c r="C59" s="511" t="s">
        <v>483</v>
      </c>
      <c r="D59" s="510" t="s">
        <v>131</v>
      </c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131">
        <f t="shared" si="18"/>
        <v>0</v>
      </c>
      <c r="R59" s="493"/>
      <c r="S59" s="51" t="s">
        <v>659</v>
      </c>
      <c r="T59" s="511" t="s">
        <v>483</v>
      </c>
      <c r="U59" s="500"/>
      <c r="V59" s="500"/>
      <c r="W59" s="500"/>
      <c r="X59" s="500"/>
      <c r="Y59" s="500"/>
      <c r="Z59" s="500"/>
      <c r="AA59" s="500"/>
      <c r="AB59" s="500"/>
      <c r="AC59" s="500"/>
      <c r="AD59" s="500"/>
      <c r="AE59" s="500"/>
      <c r="AF59" s="1027"/>
      <c r="AG59" s="1014">
        <f>+E59*U59</f>
        <v>0</v>
      </c>
      <c r="AH59" s="1014">
        <f t="shared" si="20"/>
        <v>0</v>
      </c>
      <c r="AI59" s="1014">
        <f t="shared" si="20"/>
        <v>0</v>
      </c>
      <c r="AJ59" s="1014">
        <f t="shared" si="20"/>
        <v>0</v>
      </c>
      <c r="AK59" s="1014">
        <f t="shared" si="20"/>
        <v>0</v>
      </c>
      <c r="AL59" s="1014">
        <f t="shared" si="20"/>
        <v>0</v>
      </c>
      <c r="AM59" s="1014">
        <f t="shared" si="20"/>
        <v>0</v>
      </c>
      <c r="AN59" s="1014">
        <f t="shared" si="20"/>
        <v>0</v>
      </c>
      <c r="AO59" s="1014">
        <f t="shared" si="20"/>
        <v>0</v>
      </c>
      <c r="AP59" s="1014">
        <f t="shared" si="20"/>
        <v>0</v>
      </c>
      <c r="AQ59" s="1014">
        <f t="shared" si="20"/>
        <v>0</v>
      </c>
      <c r="AR59" s="1014">
        <f t="shared" si="20"/>
        <v>0</v>
      </c>
      <c r="AS59" s="131">
        <f t="shared" si="2"/>
        <v>0</v>
      </c>
    </row>
    <row r="60" spans="1:46" x14ac:dyDescent="0.2">
      <c r="A60" s="784"/>
      <c r="B60" s="51" t="s">
        <v>660</v>
      </c>
      <c r="C60" s="512" t="s">
        <v>484</v>
      </c>
      <c r="D60" s="510" t="s">
        <v>485</v>
      </c>
      <c r="E60" s="521">
        <f t="shared" ref="E60:P60" si="21">+E61+E62</f>
        <v>0</v>
      </c>
      <c r="F60" s="521">
        <f t="shared" si="21"/>
        <v>0</v>
      </c>
      <c r="G60" s="521">
        <f t="shared" si="21"/>
        <v>0</v>
      </c>
      <c r="H60" s="521">
        <f t="shared" si="21"/>
        <v>0</v>
      </c>
      <c r="I60" s="521">
        <f t="shared" si="21"/>
        <v>0</v>
      </c>
      <c r="J60" s="521">
        <f t="shared" si="21"/>
        <v>0</v>
      </c>
      <c r="K60" s="521">
        <f t="shared" si="21"/>
        <v>0</v>
      </c>
      <c r="L60" s="521">
        <f t="shared" si="21"/>
        <v>0</v>
      </c>
      <c r="M60" s="521">
        <f t="shared" si="21"/>
        <v>0</v>
      </c>
      <c r="N60" s="521">
        <f t="shared" si="21"/>
        <v>0</v>
      </c>
      <c r="O60" s="521">
        <f t="shared" si="21"/>
        <v>0</v>
      </c>
      <c r="P60" s="521">
        <f t="shared" si="21"/>
        <v>0</v>
      </c>
      <c r="Q60" s="131">
        <f t="shared" si="18"/>
        <v>0</v>
      </c>
      <c r="R60" s="493"/>
      <c r="S60" s="51" t="s">
        <v>660</v>
      </c>
      <c r="T60" s="512" t="s">
        <v>484</v>
      </c>
      <c r="U60" s="521">
        <f>+U61+U62</f>
        <v>0</v>
      </c>
      <c r="V60" s="521"/>
      <c r="W60" s="521"/>
      <c r="X60" s="521"/>
      <c r="Y60" s="521"/>
      <c r="Z60" s="521"/>
      <c r="AA60" s="521"/>
      <c r="AB60" s="521"/>
      <c r="AC60" s="521"/>
      <c r="AD60" s="521"/>
      <c r="AE60" s="521"/>
      <c r="AF60" s="1029"/>
      <c r="AG60" s="1015">
        <f>+AG61+AG62</f>
        <v>0</v>
      </c>
      <c r="AH60" s="521">
        <f t="shared" ref="AH60:AR60" si="22">+AH61+AH62</f>
        <v>0</v>
      </c>
      <c r="AI60" s="521">
        <f t="shared" si="22"/>
        <v>0</v>
      </c>
      <c r="AJ60" s="521">
        <f t="shared" si="22"/>
        <v>0</v>
      </c>
      <c r="AK60" s="521">
        <f t="shared" si="22"/>
        <v>0</v>
      </c>
      <c r="AL60" s="521">
        <f t="shared" si="22"/>
        <v>0</v>
      </c>
      <c r="AM60" s="521">
        <f t="shared" si="22"/>
        <v>0</v>
      </c>
      <c r="AN60" s="521">
        <f t="shared" si="22"/>
        <v>0</v>
      </c>
      <c r="AO60" s="521">
        <f t="shared" si="22"/>
        <v>0</v>
      </c>
      <c r="AP60" s="521">
        <f t="shared" si="22"/>
        <v>0</v>
      </c>
      <c r="AQ60" s="521">
        <f t="shared" si="22"/>
        <v>0</v>
      </c>
      <c r="AR60" s="521">
        <f t="shared" si="22"/>
        <v>0</v>
      </c>
      <c r="AS60" s="131">
        <f t="shared" si="2"/>
        <v>0</v>
      </c>
      <c r="AT60" s="784"/>
    </row>
    <row r="61" spans="1:46" x14ac:dyDescent="0.2">
      <c r="A61" s="784"/>
      <c r="B61" s="51" t="s">
        <v>661</v>
      </c>
      <c r="C61" s="512" t="s">
        <v>496</v>
      </c>
      <c r="D61" s="510" t="s">
        <v>485</v>
      </c>
      <c r="E61" s="500"/>
      <c r="F61" s="500"/>
      <c r="G61" s="500"/>
      <c r="H61" s="500"/>
      <c r="I61" s="500"/>
      <c r="J61" s="500"/>
      <c r="K61" s="500"/>
      <c r="L61" s="500"/>
      <c r="M61" s="500"/>
      <c r="N61" s="500"/>
      <c r="O61" s="500"/>
      <c r="P61" s="500"/>
      <c r="Q61" s="131">
        <f t="shared" si="18"/>
        <v>0</v>
      </c>
      <c r="R61" s="493"/>
      <c r="S61" s="51" t="s">
        <v>661</v>
      </c>
      <c r="T61" s="512" t="s">
        <v>496</v>
      </c>
      <c r="U61" s="500"/>
      <c r="V61" s="500"/>
      <c r="W61" s="500"/>
      <c r="X61" s="500"/>
      <c r="Y61" s="500"/>
      <c r="Z61" s="500"/>
      <c r="AA61" s="500"/>
      <c r="AB61" s="500"/>
      <c r="AC61" s="500"/>
      <c r="AD61" s="500"/>
      <c r="AE61" s="500"/>
      <c r="AF61" s="1027"/>
      <c r="AG61" s="1014">
        <f>+E61*U61</f>
        <v>0</v>
      </c>
      <c r="AH61" s="1014">
        <f t="shared" ref="AH61:AR62" si="23">+F61*V61</f>
        <v>0</v>
      </c>
      <c r="AI61" s="1014">
        <f t="shared" si="23"/>
        <v>0</v>
      </c>
      <c r="AJ61" s="1014">
        <f t="shared" si="23"/>
        <v>0</v>
      </c>
      <c r="AK61" s="1014">
        <f t="shared" si="23"/>
        <v>0</v>
      </c>
      <c r="AL61" s="1014">
        <f t="shared" si="23"/>
        <v>0</v>
      </c>
      <c r="AM61" s="1014">
        <f t="shared" si="23"/>
        <v>0</v>
      </c>
      <c r="AN61" s="1014">
        <f t="shared" si="23"/>
        <v>0</v>
      </c>
      <c r="AO61" s="1014">
        <f t="shared" si="23"/>
        <v>0</v>
      </c>
      <c r="AP61" s="1014">
        <f t="shared" si="23"/>
        <v>0</v>
      </c>
      <c r="AQ61" s="1014">
        <f t="shared" si="23"/>
        <v>0</v>
      </c>
      <c r="AR61" s="1014">
        <f t="shared" si="23"/>
        <v>0</v>
      </c>
      <c r="AS61" s="131">
        <f>SUM(AG61:AR61)</f>
        <v>0</v>
      </c>
      <c r="AT61" s="784"/>
    </row>
    <row r="62" spans="1:46" x14ac:dyDescent="0.2">
      <c r="A62" s="784"/>
      <c r="B62" s="51" t="s">
        <v>662</v>
      </c>
      <c r="C62" s="509" t="s">
        <v>491</v>
      </c>
      <c r="D62" s="510" t="s">
        <v>485</v>
      </c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500"/>
      <c r="P62" s="500"/>
      <c r="Q62" s="131">
        <f t="shared" si="18"/>
        <v>0</v>
      </c>
      <c r="R62" s="493"/>
      <c r="S62" s="51" t="s">
        <v>662</v>
      </c>
      <c r="T62" s="509" t="s">
        <v>491</v>
      </c>
      <c r="U62" s="500"/>
      <c r="V62" s="500"/>
      <c r="W62" s="500"/>
      <c r="X62" s="500"/>
      <c r="Y62" s="500"/>
      <c r="Z62" s="500"/>
      <c r="AA62" s="500"/>
      <c r="AB62" s="500"/>
      <c r="AC62" s="500"/>
      <c r="AD62" s="500"/>
      <c r="AE62" s="500"/>
      <c r="AF62" s="1027"/>
      <c r="AG62" s="1014">
        <f>+E62*U62</f>
        <v>0</v>
      </c>
      <c r="AH62" s="1014">
        <f t="shared" si="23"/>
        <v>0</v>
      </c>
      <c r="AI62" s="1014">
        <f t="shared" si="23"/>
        <v>0</v>
      </c>
      <c r="AJ62" s="1014">
        <f t="shared" si="23"/>
        <v>0</v>
      </c>
      <c r="AK62" s="1014">
        <f t="shared" si="23"/>
        <v>0</v>
      </c>
      <c r="AL62" s="1014">
        <f t="shared" si="23"/>
        <v>0</v>
      </c>
      <c r="AM62" s="1014">
        <f t="shared" si="23"/>
        <v>0</v>
      </c>
      <c r="AN62" s="1014">
        <f t="shared" si="23"/>
        <v>0</v>
      </c>
      <c r="AO62" s="1014">
        <f t="shared" si="23"/>
        <v>0</v>
      </c>
      <c r="AP62" s="1014">
        <f t="shared" si="23"/>
        <v>0</v>
      </c>
      <c r="AQ62" s="1014">
        <f t="shared" si="23"/>
        <v>0</v>
      </c>
      <c r="AR62" s="1014">
        <f t="shared" si="23"/>
        <v>0</v>
      </c>
      <c r="AS62" s="131">
        <f>SUM(AG62:AR62)</f>
        <v>0</v>
      </c>
      <c r="AT62" s="784"/>
    </row>
    <row r="63" spans="1:46" x14ac:dyDescent="0.2">
      <c r="A63" s="784"/>
      <c r="B63" s="51" t="s">
        <v>318</v>
      </c>
      <c r="C63" s="509" t="s">
        <v>497</v>
      </c>
      <c r="D63" s="526"/>
      <c r="E63" s="513">
        <f>E66+E67+E68+E71</f>
        <v>0</v>
      </c>
      <c r="F63" s="513">
        <f t="shared" ref="F63:P63" si="24">F66+F67+F68+F71</f>
        <v>0</v>
      </c>
      <c r="G63" s="513">
        <f t="shared" si="24"/>
        <v>0</v>
      </c>
      <c r="H63" s="513">
        <f t="shared" si="24"/>
        <v>0</v>
      </c>
      <c r="I63" s="513">
        <f t="shared" si="24"/>
        <v>0</v>
      </c>
      <c r="J63" s="513">
        <f t="shared" si="24"/>
        <v>0</v>
      </c>
      <c r="K63" s="513">
        <f t="shared" si="24"/>
        <v>0</v>
      </c>
      <c r="L63" s="513">
        <f t="shared" si="24"/>
        <v>0</v>
      </c>
      <c r="M63" s="513">
        <f t="shared" si="24"/>
        <v>0</v>
      </c>
      <c r="N63" s="513">
        <f t="shared" si="24"/>
        <v>0</v>
      </c>
      <c r="O63" s="513">
        <f t="shared" si="24"/>
        <v>0</v>
      </c>
      <c r="P63" s="513">
        <f t="shared" si="24"/>
        <v>0</v>
      </c>
      <c r="Q63" s="131">
        <f t="shared" si="18"/>
        <v>0</v>
      </c>
      <c r="R63" s="493"/>
      <c r="S63" s="51" t="s">
        <v>318</v>
      </c>
      <c r="T63" s="509" t="s">
        <v>497</v>
      </c>
      <c r="U63" s="513">
        <f>U66+U67+U68+U71</f>
        <v>0</v>
      </c>
      <c r="V63" s="513"/>
      <c r="W63" s="513"/>
      <c r="X63" s="513"/>
      <c r="Y63" s="513"/>
      <c r="Z63" s="513"/>
      <c r="AA63" s="513"/>
      <c r="AB63" s="513"/>
      <c r="AC63" s="513"/>
      <c r="AD63" s="513"/>
      <c r="AE63" s="513"/>
      <c r="AF63" s="1028"/>
      <c r="AG63" s="1014">
        <f>AG66+AG67+AG68+AG71</f>
        <v>0</v>
      </c>
      <c r="AH63" s="513">
        <f t="shared" ref="AH63:AR63" si="25">AH66+AH67+AH68+AH71</f>
        <v>0</v>
      </c>
      <c r="AI63" s="513">
        <f t="shared" si="25"/>
        <v>0</v>
      </c>
      <c r="AJ63" s="513">
        <f t="shared" si="25"/>
        <v>0</v>
      </c>
      <c r="AK63" s="513">
        <f t="shared" si="25"/>
        <v>0</v>
      </c>
      <c r="AL63" s="513">
        <f t="shared" si="25"/>
        <v>0</v>
      </c>
      <c r="AM63" s="513">
        <f t="shared" si="25"/>
        <v>0</v>
      </c>
      <c r="AN63" s="513">
        <f t="shared" si="25"/>
        <v>0</v>
      </c>
      <c r="AO63" s="513">
        <f t="shared" si="25"/>
        <v>0</v>
      </c>
      <c r="AP63" s="513">
        <f t="shared" si="25"/>
        <v>0</v>
      </c>
      <c r="AQ63" s="513">
        <f t="shared" si="25"/>
        <v>0</v>
      </c>
      <c r="AR63" s="513">
        <f t="shared" si="25"/>
        <v>0</v>
      </c>
      <c r="AS63" s="131">
        <f t="shared" si="2"/>
        <v>0</v>
      </c>
      <c r="AT63" s="784"/>
    </row>
    <row r="64" spans="1:46" x14ac:dyDescent="0.2">
      <c r="A64" s="784"/>
      <c r="B64" s="324" t="s">
        <v>494</v>
      </c>
      <c r="C64" s="507" t="s">
        <v>488</v>
      </c>
      <c r="D64" s="508"/>
      <c r="E64" s="766"/>
      <c r="F64" s="766"/>
      <c r="G64" s="766"/>
      <c r="H64" s="766"/>
      <c r="I64" s="766"/>
      <c r="J64" s="766"/>
      <c r="K64" s="766"/>
      <c r="L64" s="766"/>
      <c r="M64" s="766"/>
      <c r="N64" s="766"/>
      <c r="O64" s="766"/>
      <c r="P64" s="766"/>
      <c r="Q64" s="525"/>
      <c r="R64" s="493"/>
      <c r="S64" s="324" t="s">
        <v>494</v>
      </c>
      <c r="T64" s="507" t="s">
        <v>488</v>
      </c>
      <c r="U64" s="766"/>
      <c r="V64" s="766"/>
      <c r="W64" s="766"/>
      <c r="X64" s="766"/>
      <c r="Y64" s="766"/>
      <c r="Z64" s="766"/>
      <c r="AA64" s="766"/>
      <c r="AB64" s="766"/>
      <c r="AC64" s="766"/>
      <c r="AD64" s="766"/>
      <c r="AE64" s="766"/>
      <c r="AF64" s="1033"/>
      <c r="AG64" s="1018"/>
      <c r="AH64" s="766"/>
      <c r="AI64" s="766"/>
      <c r="AJ64" s="766"/>
      <c r="AK64" s="766"/>
      <c r="AL64" s="766"/>
      <c r="AM64" s="766"/>
      <c r="AN64" s="766"/>
      <c r="AO64" s="766"/>
      <c r="AP64" s="766"/>
      <c r="AQ64" s="766"/>
      <c r="AR64" s="766"/>
      <c r="AS64" s="525">
        <f t="shared" si="2"/>
        <v>0</v>
      </c>
    </row>
    <row r="65" spans="1:46" x14ac:dyDescent="0.2">
      <c r="A65" s="784"/>
      <c r="B65" s="51" t="s">
        <v>495</v>
      </c>
      <c r="C65" s="763" t="s">
        <v>647</v>
      </c>
      <c r="D65" s="606" t="s">
        <v>479</v>
      </c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608"/>
      <c r="R65" s="493"/>
      <c r="S65" s="51" t="s">
        <v>495</v>
      </c>
      <c r="T65" s="763" t="s">
        <v>647</v>
      </c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026"/>
      <c r="AG65" s="1013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  <c r="AR65" s="135"/>
      <c r="AS65" s="608">
        <f t="shared" si="2"/>
        <v>0</v>
      </c>
      <c r="AT65" s="784"/>
    </row>
    <row r="66" spans="1:46" x14ac:dyDescent="0.2">
      <c r="A66" s="784"/>
      <c r="B66" s="51" t="s">
        <v>663</v>
      </c>
      <c r="C66" s="495" t="s">
        <v>648</v>
      </c>
      <c r="D66" s="496" t="s">
        <v>479</v>
      </c>
      <c r="E66" s="500"/>
      <c r="F66" s="500"/>
      <c r="G66" s="500"/>
      <c r="H66" s="500"/>
      <c r="I66" s="500"/>
      <c r="J66" s="500"/>
      <c r="K66" s="500"/>
      <c r="L66" s="500"/>
      <c r="M66" s="500"/>
      <c r="N66" s="500"/>
      <c r="O66" s="500"/>
      <c r="P66" s="500"/>
      <c r="Q66" s="498">
        <f>SUM(E66:P66)</f>
        <v>0</v>
      </c>
      <c r="R66" s="493"/>
      <c r="S66" s="51" t="s">
        <v>663</v>
      </c>
      <c r="T66" s="495" t="s">
        <v>648</v>
      </c>
      <c r="U66" s="500"/>
      <c r="V66" s="500"/>
      <c r="W66" s="500"/>
      <c r="X66" s="500"/>
      <c r="Y66" s="500"/>
      <c r="Z66" s="500"/>
      <c r="AA66" s="500"/>
      <c r="AB66" s="500"/>
      <c r="AC66" s="500"/>
      <c r="AD66" s="500"/>
      <c r="AE66" s="500"/>
      <c r="AF66" s="1027"/>
      <c r="AG66" s="1014">
        <f>+E66*U66</f>
        <v>0</v>
      </c>
      <c r="AH66" s="1014">
        <f t="shared" ref="AH66:AR67" si="26">+F66*V66</f>
        <v>0</v>
      </c>
      <c r="AI66" s="1014">
        <f t="shared" si="26"/>
        <v>0</v>
      </c>
      <c r="AJ66" s="1014">
        <f t="shared" si="26"/>
        <v>0</v>
      </c>
      <c r="AK66" s="1014">
        <f t="shared" si="26"/>
        <v>0</v>
      </c>
      <c r="AL66" s="1014">
        <f t="shared" si="26"/>
        <v>0</v>
      </c>
      <c r="AM66" s="1014">
        <f t="shared" si="26"/>
        <v>0</v>
      </c>
      <c r="AN66" s="1014">
        <f t="shared" si="26"/>
        <v>0</v>
      </c>
      <c r="AO66" s="1014">
        <f t="shared" si="26"/>
        <v>0</v>
      </c>
      <c r="AP66" s="1014">
        <f t="shared" si="26"/>
        <v>0</v>
      </c>
      <c r="AQ66" s="1014">
        <f t="shared" si="26"/>
        <v>0</v>
      </c>
      <c r="AR66" s="1014">
        <f t="shared" si="26"/>
        <v>0</v>
      </c>
      <c r="AS66" s="498">
        <f t="shared" si="2"/>
        <v>0</v>
      </c>
      <c r="AT66" s="784"/>
    </row>
    <row r="67" spans="1:46" x14ac:dyDescent="0.2">
      <c r="A67" s="784"/>
      <c r="B67" s="51" t="s">
        <v>664</v>
      </c>
      <c r="C67" s="495" t="s">
        <v>480</v>
      </c>
      <c r="D67" s="496" t="s">
        <v>479</v>
      </c>
      <c r="E67" s="500"/>
      <c r="F67" s="500"/>
      <c r="G67" s="500"/>
      <c r="H67" s="500"/>
      <c r="I67" s="500"/>
      <c r="J67" s="500"/>
      <c r="K67" s="500"/>
      <c r="L67" s="500"/>
      <c r="M67" s="500"/>
      <c r="N67" s="500"/>
      <c r="O67" s="500"/>
      <c r="P67" s="500"/>
      <c r="Q67" s="498">
        <f>SUM(E67:P67)</f>
        <v>0</v>
      </c>
      <c r="R67" s="493"/>
      <c r="S67" s="51" t="s">
        <v>664</v>
      </c>
      <c r="T67" s="495" t="s">
        <v>480</v>
      </c>
      <c r="U67" s="500"/>
      <c r="V67" s="500"/>
      <c r="W67" s="500"/>
      <c r="X67" s="500"/>
      <c r="Y67" s="500"/>
      <c r="Z67" s="500"/>
      <c r="AA67" s="500"/>
      <c r="AB67" s="500"/>
      <c r="AC67" s="500"/>
      <c r="AD67" s="500"/>
      <c r="AE67" s="500"/>
      <c r="AF67" s="1027"/>
      <c r="AG67" s="1014">
        <f>+E67*U67</f>
        <v>0</v>
      </c>
      <c r="AH67" s="1014">
        <f t="shared" si="26"/>
        <v>0</v>
      </c>
      <c r="AI67" s="1014">
        <f t="shared" si="26"/>
        <v>0</v>
      </c>
      <c r="AJ67" s="1014">
        <f t="shared" si="26"/>
        <v>0</v>
      </c>
      <c r="AK67" s="1014">
        <f t="shared" si="26"/>
        <v>0</v>
      </c>
      <c r="AL67" s="1014">
        <f t="shared" si="26"/>
        <v>0</v>
      </c>
      <c r="AM67" s="1014">
        <f t="shared" si="26"/>
        <v>0</v>
      </c>
      <c r="AN67" s="1014">
        <f t="shared" si="26"/>
        <v>0</v>
      </c>
      <c r="AO67" s="1014">
        <f t="shared" si="26"/>
        <v>0</v>
      </c>
      <c r="AP67" s="1014">
        <f t="shared" si="26"/>
        <v>0</v>
      </c>
      <c r="AQ67" s="1014">
        <f t="shared" si="26"/>
        <v>0</v>
      </c>
      <c r="AR67" s="1014">
        <f t="shared" si="26"/>
        <v>0</v>
      </c>
      <c r="AS67" s="498">
        <f t="shared" si="2"/>
        <v>0</v>
      </c>
      <c r="AT67" s="784"/>
    </row>
    <row r="68" spans="1:46" x14ac:dyDescent="0.2">
      <c r="A68" s="784"/>
      <c r="B68" s="51" t="s">
        <v>665</v>
      </c>
      <c r="C68" s="509" t="s">
        <v>481</v>
      </c>
      <c r="D68" s="510" t="s">
        <v>131</v>
      </c>
      <c r="E68" s="513">
        <f t="shared" ref="E68:P68" si="27">E69+E70</f>
        <v>0</v>
      </c>
      <c r="F68" s="513">
        <f t="shared" si="27"/>
        <v>0</v>
      </c>
      <c r="G68" s="513">
        <f t="shared" si="27"/>
        <v>0</v>
      </c>
      <c r="H68" s="513">
        <f t="shared" si="27"/>
        <v>0</v>
      </c>
      <c r="I68" s="513">
        <f t="shared" si="27"/>
        <v>0</v>
      </c>
      <c r="J68" s="513">
        <f t="shared" si="27"/>
        <v>0</v>
      </c>
      <c r="K68" s="513">
        <f t="shared" si="27"/>
        <v>0</v>
      </c>
      <c r="L68" s="513">
        <f t="shared" si="27"/>
        <v>0</v>
      </c>
      <c r="M68" s="513">
        <f t="shared" si="27"/>
        <v>0</v>
      </c>
      <c r="N68" s="513">
        <f t="shared" si="27"/>
        <v>0</v>
      </c>
      <c r="O68" s="513">
        <f t="shared" si="27"/>
        <v>0</v>
      </c>
      <c r="P68" s="513">
        <f t="shared" si="27"/>
        <v>0</v>
      </c>
      <c r="Q68" s="131">
        <f t="shared" ref="Q68:Q75" si="28">SUM(E68:P68)</f>
        <v>0</v>
      </c>
      <c r="R68" s="493"/>
      <c r="S68" s="51" t="s">
        <v>665</v>
      </c>
      <c r="T68" s="509" t="s">
        <v>481</v>
      </c>
      <c r="U68" s="513">
        <f>U69+U70</f>
        <v>0</v>
      </c>
      <c r="V68" s="513"/>
      <c r="W68" s="513"/>
      <c r="X68" s="513"/>
      <c r="Y68" s="513"/>
      <c r="Z68" s="513"/>
      <c r="AA68" s="513"/>
      <c r="AB68" s="513"/>
      <c r="AC68" s="513"/>
      <c r="AD68" s="513"/>
      <c r="AE68" s="513"/>
      <c r="AF68" s="1028"/>
      <c r="AG68" s="1014">
        <f>AG69+AG70</f>
        <v>0</v>
      </c>
      <c r="AH68" s="513">
        <f t="shared" ref="AH68:AR68" si="29">AH69+AH70</f>
        <v>0</v>
      </c>
      <c r="AI68" s="513">
        <f t="shared" si="29"/>
        <v>0</v>
      </c>
      <c r="AJ68" s="513">
        <f t="shared" si="29"/>
        <v>0</v>
      </c>
      <c r="AK68" s="513">
        <f t="shared" si="29"/>
        <v>0</v>
      </c>
      <c r="AL68" s="513">
        <f t="shared" si="29"/>
        <v>0</v>
      </c>
      <c r="AM68" s="513">
        <f t="shared" si="29"/>
        <v>0</v>
      </c>
      <c r="AN68" s="513">
        <f t="shared" si="29"/>
        <v>0</v>
      </c>
      <c r="AO68" s="513">
        <f t="shared" si="29"/>
        <v>0</v>
      </c>
      <c r="AP68" s="513">
        <f t="shared" si="29"/>
        <v>0</v>
      </c>
      <c r="AQ68" s="513">
        <f t="shared" si="29"/>
        <v>0</v>
      </c>
      <c r="AR68" s="513">
        <f t="shared" si="29"/>
        <v>0</v>
      </c>
      <c r="AS68" s="131">
        <f t="shared" si="2"/>
        <v>0</v>
      </c>
      <c r="AT68" s="784"/>
    </row>
    <row r="69" spans="1:46" x14ac:dyDescent="0.2">
      <c r="A69" s="784"/>
      <c r="B69" s="51" t="s">
        <v>666</v>
      </c>
      <c r="C69" s="511" t="s">
        <v>482</v>
      </c>
      <c r="D69" s="510" t="s">
        <v>131</v>
      </c>
      <c r="E69" s="500"/>
      <c r="F69" s="500"/>
      <c r="G69" s="500"/>
      <c r="H69" s="500"/>
      <c r="I69" s="500"/>
      <c r="J69" s="500"/>
      <c r="K69" s="500"/>
      <c r="L69" s="500"/>
      <c r="M69" s="500"/>
      <c r="N69" s="500"/>
      <c r="O69" s="500"/>
      <c r="P69" s="500"/>
      <c r="Q69" s="131">
        <f t="shared" si="28"/>
        <v>0</v>
      </c>
      <c r="R69" s="493"/>
      <c r="S69" s="51" t="s">
        <v>666</v>
      </c>
      <c r="T69" s="511" t="s">
        <v>482</v>
      </c>
      <c r="U69" s="500"/>
      <c r="V69" s="500"/>
      <c r="W69" s="500"/>
      <c r="X69" s="500"/>
      <c r="Y69" s="500"/>
      <c r="Z69" s="500"/>
      <c r="AA69" s="500"/>
      <c r="AB69" s="500"/>
      <c r="AC69" s="500"/>
      <c r="AD69" s="500"/>
      <c r="AE69" s="500"/>
      <c r="AF69" s="1027"/>
      <c r="AG69" s="1014">
        <f>+E69*U69</f>
        <v>0</v>
      </c>
      <c r="AH69" s="1014">
        <f t="shared" ref="AH69:AR70" si="30">+F69*V69</f>
        <v>0</v>
      </c>
      <c r="AI69" s="1014">
        <f t="shared" si="30"/>
        <v>0</v>
      </c>
      <c r="AJ69" s="1014">
        <f t="shared" si="30"/>
        <v>0</v>
      </c>
      <c r="AK69" s="1014">
        <f t="shared" si="30"/>
        <v>0</v>
      </c>
      <c r="AL69" s="1014">
        <f t="shared" si="30"/>
        <v>0</v>
      </c>
      <c r="AM69" s="1014">
        <f t="shared" si="30"/>
        <v>0</v>
      </c>
      <c r="AN69" s="1014">
        <f t="shared" si="30"/>
        <v>0</v>
      </c>
      <c r="AO69" s="1014">
        <f t="shared" si="30"/>
        <v>0</v>
      </c>
      <c r="AP69" s="1014">
        <f t="shared" si="30"/>
        <v>0</v>
      </c>
      <c r="AQ69" s="1014">
        <f t="shared" si="30"/>
        <v>0</v>
      </c>
      <c r="AR69" s="1014">
        <f t="shared" si="30"/>
        <v>0</v>
      </c>
      <c r="AS69" s="131">
        <f t="shared" si="2"/>
        <v>0</v>
      </c>
      <c r="AT69" s="784"/>
    </row>
    <row r="70" spans="1:46" x14ac:dyDescent="0.2">
      <c r="A70" s="784"/>
      <c r="B70" s="51" t="s">
        <v>667</v>
      </c>
      <c r="C70" s="511" t="s">
        <v>483</v>
      </c>
      <c r="D70" s="510" t="s">
        <v>131</v>
      </c>
      <c r="E70" s="500"/>
      <c r="F70" s="500"/>
      <c r="G70" s="500"/>
      <c r="H70" s="500"/>
      <c r="I70" s="500"/>
      <c r="J70" s="500"/>
      <c r="K70" s="500"/>
      <c r="L70" s="500"/>
      <c r="M70" s="500"/>
      <c r="N70" s="500"/>
      <c r="O70" s="500"/>
      <c r="P70" s="500"/>
      <c r="Q70" s="131">
        <f t="shared" si="28"/>
        <v>0</v>
      </c>
      <c r="R70" s="493"/>
      <c r="S70" s="51" t="s">
        <v>667</v>
      </c>
      <c r="T70" s="511" t="s">
        <v>483</v>
      </c>
      <c r="U70" s="500"/>
      <c r="V70" s="500"/>
      <c r="W70" s="500"/>
      <c r="X70" s="500"/>
      <c r="Y70" s="500"/>
      <c r="Z70" s="500"/>
      <c r="AA70" s="500"/>
      <c r="AB70" s="500"/>
      <c r="AC70" s="500"/>
      <c r="AD70" s="500"/>
      <c r="AE70" s="500"/>
      <c r="AF70" s="1027"/>
      <c r="AG70" s="1014">
        <f>+E70*U70</f>
        <v>0</v>
      </c>
      <c r="AH70" s="1014">
        <f t="shared" si="30"/>
        <v>0</v>
      </c>
      <c r="AI70" s="1014">
        <f t="shared" si="30"/>
        <v>0</v>
      </c>
      <c r="AJ70" s="1014">
        <f t="shared" si="30"/>
        <v>0</v>
      </c>
      <c r="AK70" s="1014">
        <f t="shared" si="30"/>
        <v>0</v>
      </c>
      <c r="AL70" s="1014">
        <f t="shared" si="30"/>
        <v>0</v>
      </c>
      <c r="AM70" s="1014">
        <f t="shared" si="30"/>
        <v>0</v>
      </c>
      <c r="AN70" s="1014">
        <f t="shared" si="30"/>
        <v>0</v>
      </c>
      <c r="AO70" s="1014">
        <f t="shared" si="30"/>
        <v>0</v>
      </c>
      <c r="AP70" s="1014">
        <f t="shared" si="30"/>
        <v>0</v>
      </c>
      <c r="AQ70" s="1014">
        <f t="shared" si="30"/>
        <v>0</v>
      </c>
      <c r="AR70" s="1014">
        <f t="shared" si="30"/>
        <v>0</v>
      </c>
      <c r="AS70" s="131">
        <f t="shared" si="2"/>
        <v>0</v>
      </c>
    </row>
    <row r="71" spans="1:46" x14ac:dyDescent="0.2">
      <c r="A71" s="784"/>
      <c r="B71" s="51" t="s">
        <v>668</v>
      </c>
      <c r="C71" s="512" t="s">
        <v>484</v>
      </c>
      <c r="D71" s="510" t="s">
        <v>485</v>
      </c>
      <c r="E71" s="513">
        <f t="shared" ref="E71:P71" si="31">E72+E73</f>
        <v>0</v>
      </c>
      <c r="F71" s="513">
        <f t="shared" si="31"/>
        <v>0</v>
      </c>
      <c r="G71" s="513">
        <f t="shared" si="31"/>
        <v>0</v>
      </c>
      <c r="H71" s="513">
        <f t="shared" si="31"/>
        <v>0</v>
      </c>
      <c r="I71" s="513">
        <f t="shared" si="31"/>
        <v>0</v>
      </c>
      <c r="J71" s="513">
        <f t="shared" si="31"/>
        <v>0</v>
      </c>
      <c r="K71" s="513">
        <f t="shared" si="31"/>
        <v>0</v>
      </c>
      <c r="L71" s="513">
        <f t="shared" si="31"/>
        <v>0</v>
      </c>
      <c r="M71" s="513">
        <f t="shared" si="31"/>
        <v>0</v>
      </c>
      <c r="N71" s="513">
        <f t="shared" si="31"/>
        <v>0</v>
      </c>
      <c r="O71" s="513">
        <f t="shared" si="31"/>
        <v>0</v>
      </c>
      <c r="P71" s="513">
        <f t="shared" si="31"/>
        <v>0</v>
      </c>
      <c r="Q71" s="131">
        <f t="shared" si="28"/>
        <v>0</v>
      </c>
      <c r="R71" s="493"/>
      <c r="S71" s="51" t="s">
        <v>668</v>
      </c>
      <c r="T71" s="512" t="s">
        <v>484</v>
      </c>
      <c r="U71" s="513">
        <f>U72+U73</f>
        <v>0</v>
      </c>
      <c r="V71" s="513"/>
      <c r="W71" s="513"/>
      <c r="X71" s="513"/>
      <c r="Y71" s="513"/>
      <c r="Z71" s="513"/>
      <c r="AA71" s="513"/>
      <c r="AB71" s="513"/>
      <c r="AC71" s="513"/>
      <c r="AD71" s="513"/>
      <c r="AE71" s="513"/>
      <c r="AF71" s="1028"/>
      <c r="AG71" s="1014">
        <f>AG72+AG73</f>
        <v>0</v>
      </c>
      <c r="AH71" s="513">
        <f t="shared" ref="AH71:AR71" si="32">AH72+AH73</f>
        <v>0</v>
      </c>
      <c r="AI71" s="513">
        <f t="shared" si="32"/>
        <v>0</v>
      </c>
      <c r="AJ71" s="513">
        <f t="shared" si="32"/>
        <v>0</v>
      </c>
      <c r="AK71" s="513">
        <f t="shared" si="32"/>
        <v>0</v>
      </c>
      <c r="AL71" s="513">
        <f t="shared" si="32"/>
        <v>0</v>
      </c>
      <c r="AM71" s="513">
        <f t="shared" si="32"/>
        <v>0</v>
      </c>
      <c r="AN71" s="513">
        <f t="shared" si="32"/>
        <v>0</v>
      </c>
      <c r="AO71" s="513">
        <f t="shared" si="32"/>
        <v>0</v>
      </c>
      <c r="AP71" s="513">
        <f t="shared" si="32"/>
        <v>0</v>
      </c>
      <c r="AQ71" s="513">
        <f t="shared" si="32"/>
        <v>0</v>
      </c>
      <c r="AR71" s="513">
        <f t="shared" si="32"/>
        <v>0</v>
      </c>
      <c r="AS71" s="131">
        <f t="shared" si="2"/>
        <v>0</v>
      </c>
      <c r="AT71" s="784"/>
    </row>
    <row r="72" spans="1:46" x14ac:dyDescent="0.2">
      <c r="A72" s="784"/>
      <c r="B72" s="764" t="s">
        <v>669</v>
      </c>
      <c r="C72" s="512" t="s">
        <v>496</v>
      </c>
      <c r="D72" s="510" t="s">
        <v>485</v>
      </c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/>
      <c r="P72" s="514"/>
      <c r="Q72" s="131">
        <f t="shared" si="28"/>
        <v>0</v>
      </c>
      <c r="R72" s="493"/>
      <c r="S72" s="764" t="s">
        <v>669</v>
      </c>
      <c r="T72" s="512" t="s">
        <v>496</v>
      </c>
      <c r="U72" s="514"/>
      <c r="V72" s="514"/>
      <c r="W72" s="514"/>
      <c r="X72" s="514"/>
      <c r="Y72" s="514"/>
      <c r="Z72" s="514"/>
      <c r="AA72" s="514"/>
      <c r="AB72" s="514"/>
      <c r="AC72" s="514"/>
      <c r="AD72" s="514"/>
      <c r="AE72" s="514"/>
      <c r="AF72" s="1030"/>
      <c r="AG72" s="1015">
        <f>+E72*U72</f>
        <v>0</v>
      </c>
      <c r="AH72" s="1015">
        <f t="shared" ref="AH72:AR73" si="33">+F72*V72</f>
        <v>0</v>
      </c>
      <c r="AI72" s="1015">
        <f t="shared" si="33"/>
        <v>0</v>
      </c>
      <c r="AJ72" s="1015">
        <f t="shared" si="33"/>
        <v>0</v>
      </c>
      <c r="AK72" s="1015">
        <f t="shared" si="33"/>
        <v>0</v>
      </c>
      <c r="AL72" s="1015">
        <f t="shared" si="33"/>
        <v>0</v>
      </c>
      <c r="AM72" s="1015">
        <f t="shared" si="33"/>
        <v>0</v>
      </c>
      <c r="AN72" s="1015">
        <f t="shared" si="33"/>
        <v>0</v>
      </c>
      <c r="AO72" s="1015">
        <f t="shared" si="33"/>
        <v>0</v>
      </c>
      <c r="AP72" s="1015">
        <f t="shared" si="33"/>
        <v>0</v>
      </c>
      <c r="AQ72" s="1015">
        <f t="shared" si="33"/>
        <v>0</v>
      </c>
      <c r="AR72" s="1015">
        <f t="shared" si="33"/>
        <v>0</v>
      </c>
      <c r="AS72" s="131">
        <f t="shared" si="2"/>
        <v>0</v>
      </c>
      <c r="AT72" s="784"/>
    </row>
    <row r="73" spans="1:46" x14ac:dyDescent="0.2">
      <c r="A73" s="784"/>
      <c r="B73" s="767" t="s">
        <v>670</v>
      </c>
      <c r="C73" s="527" t="s">
        <v>491</v>
      </c>
      <c r="D73" s="528" t="s">
        <v>485</v>
      </c>
      <c r="E73" s="506"/>
      <c r="F73" s="506"/>
      <c r="G73" s="506"/>
      <c r="H73" s="506"/>
      <c r="I73" s="506"/>
      <c r="J73" s="506"/>
      <c r="K73" s="506"/>
      <c r="L73" s="506"/>
      <c r="M73" s="506"/>
      <c r="N73" s="506"/>
      <c r="O73" s="506"/>
      <c r="P73" s="506"/>
      <c r="Q73" s="529">
        <f t="shared" si="28"/>
        <v>0</v>
      </c>
      <c r="R73" s="493"/>
      <c r="S73" s="767" t="s">
        <v>670</v>
      </c>
      <c r="T73" s="527" t="s">
        <v>491</v>
      </c>
      <c r="U73" s="506"/>
      <c r="V73" s="506"/>
      <c r="W73" s="506"/>
      <c r="X73" s="506"/>
      <c r="Y73" s="506"/>
      <c r="Z73" s="506"/>
      <c r="AA73" s="506"/>
      <c r="AB73" s="506"/>
      <c r="AC73" s="506"/>
      <c r="AD73" s="506"/>
      <c r="AE73" s="506"/>
      <c r="AF73" s="1034"/>
      <c r="AG73" s="1019">
        <f>+E73*U73</f>
        <v>0</v>
      </c>
      <c r="AH73" s="1019">
        <f t="shared" si="33"/>
        <v>0</v>
      </c>
      <c r="AI73" s="1019">
        <f t="shared" si="33"/>
        <v>0</v>
      </c>
      <c r="AJ73" s="1019">
        <f t="shared" si="33"/>
        <v>0</v>
      </c>
      <c r="AK73" s="1019">
        <f t="shared" si="33"/>
        <v>0</v>
      </c>
      <c r="AL73" s="1019">
        <f t="shared" si="33"/>
        <v>0</v>
      </c>
      <c r="AM73" s="1019">
        <f t="shared" si="33"/>
        <v>0</v>
      </c>
      <c r="AN73" s="1019">
        <f t="shared" si="33"/>
        <v>0</v>
      </c>
      <c r="AO73" s="1019">
        <f t="shared" si="33"/>
        <v>0</v>
      </c>
      <c r="AP73" s="1019">
        <f t="shared" si="33"/>
        <v>0</v>
      </c>
      <c r="AQ73" s="1019">
        <f t="shared" si="33"/>
        <v>0</v>
      </c>
      <c r="AR73" s="1019">
        <f t="shared" si="33"/>
        <v>0</v>
      </c>
      <c r="AS73" s="529">
        <f t="shared" si="2"/>
        <v>0</v>
      </c>
      <c r="AT73" s="784"/>
    </row>
    <row r="74" spans="1:46" x14ac:dyDescent="0.2">
      <c r="A74" s="784"/>
      <c r="B74" s="768" t="s">
        <v>271</v>
      </c>
      <c r="C74" s="769" t="s">
        <v>671</v>
      </c>
      <c r="D74" s="658" t="s">
        <v>131</v>
      </c>
      <c r="E74" s="770">
        <f>E51+E40</f>
        <v>0</v>
      </c>
      <c r="F74" s="770">
        <f t="shared" ref="F74:P74" si="34">F51+F40</f>
        <v>0</v>
      </c>
      <c r="G74" s="770">
        <f t="shared" si="34"/>
        <v>0</v>
      </c>
      <c r="H74" s="770">
        <f t="shared" si="34"/>
        <v>0</v>
      </c>
      <c r="I74" s="770">
        <f t="shared" si="34"/>
        <v>0</v>
      </c>
      <c r="J74" s="770">
        <f t="shared" si="34"/>
        <v>0</v>
      </c>
      <c r="K74" s="770">
        <f t="shared" si="34"/>
        <v>0</v>
      </c>
      <c r="L74" s="770">
        <f t="shared" si="34"/>
        <v>0</v>
      </c>
      <c r="M74" s="770">
        <f t="shared" si="34"/>
        <v>0</v>
      </c>
      <c r="N74" s="770">
        <f t="shared" si="34"/>
        <v>0</v>
      </c>
      <c r="O74" s="770">
        <f t="shared" si="34"/>
        <v>0</v>
      </c>
      <c r="P74" s="770">
        <f t="shared" si="34"/>
        <v>0</v>
      </c>
      <c r="Q74" s="530">
        <f t="shared" si="28"/>
        <v>0</v>
      </c>
      <c r="R74" s="493"/>
      <c r="S74" s="768" t="s">
        <v>271</v>
      </c>
      <c r="T74" s="769" t="s">
        <v>671</v>
      </c>
      <c r="U74" s="770">
        <f>U51+U40</f>
        <v>0</v>
      </c>
      <c r="V74" s="770"/>
      <c r="W74" s="770"/>
      <c r="X74" s="770"/>
      <c r="Y74" s="770"/>
      <c r="Z74" s="770"/>
      <c r="AA74" s="770"/>
      <c r="AB74" s="770"/>
      <c r="AC74" s="770"/>
      <c r="AD74" s="770"/>
      <c r="AE74" s="770"/>
      <c r="AF74" s="1035"/>
      <c r="AG74" s="1020">
        <f>AG51+AG40</f>
        <v>0</v>
      </c>
      <c r="AH74" s="770">
        <f t="shared" ref="AH74:AQ74" si="35">AH51+AH40</f>
        <v>0</v>
      </c>
      <c r="AI74" s="770">
        <f t="shared" si="35"/>
        <v>0</v>
      </c>
      <c r="AJ74" s="770">
        <f t="shared" si="35"/>
        <v>0</v>
      </c>
      <c r="AK74" s="770">
        <f t="shared" si="35"/>
        <v>0</v>
      </c>
      <c r="AL74" s="770">
        <f t="shared" si="35"/>
        <v>0</v>
      </c>
      <c r="AM74" s="770">
        <f t="shared" si="35"/>
        <v>0</v>
      </c>
      <c r="AN74" s="770">
        <f t="shared" si="35"/>
        <v>0</v>
      </c>
      <c r="AO74" s="770">
        <f t="shared" si="35"/>
        <v>0</v>
      </c>
      <c r="AP74" s="770">
        <f t="shared" si="35"/>
        <v>0</v>
      </c>
      <c r="AQ74" s="770">
        <f t="shared" si="35"/>
        <v>0</v>
      </c>
      <c r="AR74" s="770">
        <f>AR51+AR40</f>
        <v>0</v>
      </c>
      <c r="AS74" s="530">
        <f t="shared" si="2"/>
        <v>0</v>
      </c>
      <c r="AT74" s="784"/>
    </row>
    <row r="75" spans="1:46" x14ac:dyDescent="0.2">
      <c r="A75" s="784"/>
      <c r="B75" s="48" t="s">
        <v>272</v>
      </c>
      <c r="C75" s="491" t="s">
        <v>498</v>
      </c>
      <c r="D75" s="771"/>
      <c r="E75" s="133">
        <f>E78+E79+E80+E83</f>
        <v>0</v>
      </c>
      <c r="F75" s="133">
        <f t="shared" ref="F75:P75" si="36">F78+F79+F80+F83</f>
        <v>0</v>
      </c>
      <c r="G75" s="133">
        <f t="shared" si="36"/>
        <v>0</v>
      </c>
      <c r="H75" s="133">
        <f t="shared" si="36"/>
        <v>0</v>
      </c>
      <c r="I75" s="133">
        <f t="shared" si="36"/>
        <v>0</v>
      </c>
      <c r="J75" s="133">
        <f t="shared" si="36"/>
        <v>0</v>
      </c>
      <c r="K75" s="133">
        <f t="shared" si="36"/>
        <v>0</v>
      </c>
      <c r="L75" s="133">
        <f t="shared" si="36"/>
        <v>0</v>
      </c>
      <c r="M75" s="133">
        <f t="shared" si="36"/>
        <v>0</v>
      </c>
      <c r="N75" s="133">
        <f t="shared" si="36"/>
        <v>0</v>
      </c>
      <c r="O75" s="133">
        <f t="shared" si="36"/>
        <v>0</v>
      </c>
      <c r="P75" s="133">
        <f t="shared" si="36"/>
        <v>0</v>
      </c>
      <c r="Q75" s="134">
        <f t="shared" si="28"/>
        <v>0</v>
      </c>
      <c r="R75" s="493"/>
      <c r="S75" s="48" t="s">
        <v>272</v>
      </c>
      <c r="T75" s="491" t="s">
        <v>498</v>
      </c>
      <c r="U75" s="133">
        <f>U78+U79+U80+U83</f>
        <v>0</v>
      </c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031"/>
      <c r="AG75" s="1016">
        <f>AG78+AG79+AG80+AG83</f>
        <v>0</v>
      </c>
      <c r="AH75" s="133">
        <f t="shared" ref="AH75:AR75" si="37">AH78+AH79+AH80+AH83</f>
        <v>0</v>
      </c>
      <c r="AI75" s="133">
        <f t="shared" si="37"/>
        <v>0</v>
      </c>
      <c r="AJ75" s="133">
        <f t="shared" si="37"/>
        <v>0</v>
      </c>
      <c r="AK75" s="133">
        <f t="shared" si="37"/>
        <v>0</v>
      </c>
      <c r="AL75" s="133">
        <f t="shared" si="37"/>
        <v>0</v>
      </c>
      <c r="AM75" s="133">
        <f t="shared" si="37"/>
        <v>0</v>
      </c>
      <c r="AN75" s="133">
        <f t="shared" si="37"/>
        <v>0</v>
      </c>
      <c r="AO75" s="133">
        <f t="shared" si="37"/>
        <v>0</v>
      </c>
      <c r="AP75" s="133">
        <f t="shared" si="37"/>
        <v>0</v>
      </c>
      <c r="AQ75" s="133">
        <f t="shared" si="37"/>
        <v>0</v>
      </c>
      <c r="AR75" s="133">
        <f t="shared" si="37"/>
        <v>0</v>
      </c>
      <c r="AS75" s="134">
        <f t="shared" si="2"/>
        <v>0</v>
      </c>
      <c r="AT75" s="784"/>
    </row>
    <row r="76" spans="1:46" x14ac:dyDescent="0.2">
      <c r="A76" s="784"/>
      <c r="B76" s="72" t="s">
        <v>419</v>
      </c>
      <c r="C76" s="516" t="s">
        <v>488</v>
      </c>
      <c r="D76" s="517"/>
      <c r="E76" s="761"/>
      <c r="F76" s="761"/>
      <c r="G76" s="761"/>
      <c r="H76" s="761"/>
      <c r="I76" s="761"/>
      <c r="J76" s="761"/>
      <c r="K76" s="761"/>
      <c r="L76" s="761"/>
      <c r="M76" s="761"/>
      <c r="N76" s="761"/>
      <c r="O76" s="761"/>
      <c r="P76" s="761"/>
      <c r="Q76" s="518"/>
      <c r="R76" s="493"/>
      <c r="S76" s="72" t="s">
        <v>419</v>
      </c>
      <c r="T76" s="516" t="s">
        <v>488</v>
      </c>
      <c r="U76" s="761"/>
      <c r="V76" s="761"/>
      <c r="W76" s="761"/>
      <c r="X76" s="761"/>
      <c r="Y76" s="761"/>
      <c r="Z76" s="761"/>
      <c r="AA76" s="761"/>
      <c r="AB76" s="761"/>
      <c r="AC76" s="761"/>
      <c r="AD76" s="761"/>
      <c r="AE76" s="761"/>
      <c r="AF76" s="1025"/>
      <c r="AG76" s="1012"/>
      <c r="AH76" s="761"/>
      <c r="AI76" s="761"/>
      <c r="AJ76" s="761"/>
      <c r="AK76" s="761"/>
      <c r="AL76" s="761"/>
      <c r="AM76" s="761"/>
      <c r="AN76" s="761"/>
      <c r="AO76" s="761"/>
      <c r="AP76" s="761"/>
      <c r="AQ76" s="761"/>
      <c r="AR76" s="761"/>
      <c r="AS76" s="518">
        <f t="shared" si="2"/>
        <v>0</v>
      </c>
      <c r="AT76" s="784"/>
    </row>
    <row r="77" spans="1:46" x14ac:dyDescent="0.2">
      <c r="A77" s="784"/>
      <c r="B77" s="762" t="s">
        <v>672</v>
      </c>
      <c r="C77" s="763" t="s">
        <v>647</v>
      </c>
      <c r="D77" s="606" t="s">
        <v>479</v>
      </c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608"/>
      <c r="R77" s="493"/>
      <c r="S77" s="762" t="s">
        <v>672</v>
      </c>
      <c r="T77" s="763" t="s">
        <v>647</v>
      </c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026"/>
      <c r="AG77" s="1013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135"/>
      <c r="AS77" s="608">
        <f t="shared" si="2"/>
        <v>0</v>
      </c>
      <c r="AT77" s="784"/>
    </row>
    <row r="78" spans="1:46" x14ac:dyDescent="0.2">
      <c r="A78" s="784"/>
      <c r="B78" s="51" t="s">
        <v>673</v>
      </c>
      <c r="C78" s="495" t="s">
        <v>648</v>
      </c>
      <c r="D78" s="496" t="s">
        <v>479</v>
      </c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0"/>
      <c r="Q78" s="498">
        <f>SUM(E78:P78)</f>
        <v>0</v>
      </c>
      <c r="R78" s="493"/>
      <c r="S78" s="51" t="s">
        <v>673</v>
      </c>
      <c r="T78" s="495" t="s">
        <v>648</v>
      </c>
      <c r="U78" s="500"/>
      <c r="V78" s="500"/>
      <c r="W78" s="500"/>
      <c r="X78" s="500"/>
      <c r="Y78" s="500"/>
      <c r="Z78" s="500"/>
      <c r="AA78" s="500"/>
      <c r="AB78" s="500"/>
      <c r="AC78" s="500"/>
      <c r="AD78" s="500"/>
      <c r="AE78" s="500"/>
      <c r="AF78" s="1027"/>
      <c r="AG78" s="1014">
        <f>+E78*U78</f>
        <v>0</v>
      </c>
      <c r="AH78" s="1014">
        <f t="shared" ref="AH78:AR79" si="38">+F78*V78</f>
        <v>0</v>
      </c>
      <c r="AI78" s="1014">
        <f t="shared" si="38"/>
        <v>0</v>
      </c>
      <c r="AJ78" s="1014">
        <f t="shared" si="38"/>
        <v>0</v>
      </c>
      <c r="AK78" s="1014">
        <f t="shared" si="38"/>
        <v>0</v>
      </c>
      <c r="AL78" s="1014">
        <f t="shared" si="38"/>
        <v>0</v>
      </c>
      <c r="AM78" s="1014">
        <f t="shared" si="38"/>
        <v>0</v>
      </c>
      <c r="AN78" s="1014">
        <f t="shared" si="38"/>
        <v>0</v>
      </c>
      <c r="AO78" s="1014">
        <f t="shared" si="38"/>
        <v>0</v>
      </c>
      <c r="AP78" s="1014">
        <f t="shared" si="38"/>
        <v>0</v>
      </c>
      <c r="AQ78" s="1014">
        <f t="shared" si="38"/>
        <v>0</v>
      </c>
      <c r="AR78" s="1014">
        <f t="shared" si="38"/>
        <v>0</v>
      </c>
      <c r="AS78" s="498">
        <f t="shared" si="2"/>
        <v>0</v>
      </c>
      <c r="AT78" s="784"/>
    </row>
    <row r="79" spans="1:46" x14ac:dyDescent="0.2">
      <c r="A79" s="784"/>
      <c r="B79" s="51" t="s">
        <v>674</v>
      </c>
      <c r="C79" s="495" t="s">
        <v>480</v>
      </c>
      <c r="D79" s="496" t="s">
        <v>479</v>
      </c>
      <c r="E79" s="500"/>
      <c r="F79" s="500"/>
      <c r="G79" s="500"/>
      <c r="H79" s="500"/>
      <c r="I79" s="500"/>
      <c r="J79" s="500"/>
      <c r="K79" s="500"/>
      <c r="L79" s="500"/>
      <c r="M79" s="500"/>
      <c r="N79" s="500"/>
      <c r="O79" s="500"/>
      <c r="P79" s="500"/>
      <c r="Q79" s="498">
        <f>SUM(E79:P79)</f>
        <v>0</v>
      </c>
      <c r="R79" s="493"/>
      <c r="S79" s="51" t="s">
        <v>674</v>
      </c>
      <c r="T79" s="495" t="s">
        <v>480</v>
      </c>
      <c r="U79" s="500"/>
      <c r="V79" s="500"/>
      <c r="W79" s="500"/>
      <c r="X79" s="500"/>
      <c r="Y79" s="500"/>
      <c r="Z79" s="500"/>
      <c r="AA79" s="500"/>
      <c r="AB79" s="500"/>
      <c r="AC79" s="500"/>
      <c r="AD79" s="500"/>
      <c r="AE79" s="500"/>
      <c r="AF79" s="1027"/>
      <c r="AG79" s="1014">
        <f>+E79*U79</f>
        <v>0</v>
      </c>
      <c r="AH79" s="1014">
        <f t="shared" si="38"/>
        <v>0</v>
      </c>
      <c r="AI79" s="1014">
        <f t="shared" si="38"/>
        <v>0</v>
      </c>
      <c r="AJ79" s="1014">
        <f t="shared" si="38"/>
        <v>0</v>
      </c>
      <c r="AK79" s="1014">
        <f t="shared" si="38"/>
        <v>0</v>
      </c>
      <c r="AL79" s="1014">
        <f t="shared" si="38"/>
        <v>0</v>
      </c>
      <c r="AM79" s="1014">
        <f t="shared" si="38"/>
        <v>0</v>
      </c>
      <c r="AN79" s="1014">
        <f t="shared" si="38"/>
        <v>0</v>
      </c>
      <c r="AO79" s="1014">
        <f t="shared" si="38"/>
        <v>0</v>
      </c>
      <c r="AP79" s="1014">
        <f t="shared" si="38"/>
        <v>0</v>
      </c>
      <c r="AQ79" s="1014">
        <f t="shared" si="38"/>
        <v>0</v>
      </c>
      <c r="AR79" s="1014">
        <f t="shared" si="38"/>
        <v>0</v>
      </c>
      <c r="AS79" s="498">
        <f t="shared" si="2"/>
        <v>0</v>
      </c>
      <c r="AT79" s="784"/>
    </row>
    <row r="80" spans="1:46" x14ac:dyDescent="0.2">
      <c r="A80" s="784"/>
      <c r="B80" s="51" t="s">
        <v>37</v>
      </c>
      <c r="C80" s="509" t="s">
        <v>481</v>
      </c>
      <c r="D80" s="510" t="s">
        <v>131</v>
      </c>
      <c r="E80" s="513">
        <f t="shared" ref="E80:P80" si="39">E81+E82</f>
        <v>0</v>
      </c>
      <c r="F80" s="513">
        <f t="shared" si="39"/>
        <v>0</v>
      </c>
      <c r="G80" s="513">
        <f t="shared" si="39"/>
        <v>0</v>
      </c>
      <c r="H80" s="513">
        <f t="shared" si="39"/>
        <v>0</v>
      </c>
      <c r="I80" s="513">
        <f t="shared" si="39"/>
        <v>0</v>
      </c>
      <c r="J80" s="513">
        <f t="shared" si="39"/>
        <v>0</v>
      </c>
      <c r="K80" s="513">
        <f t="shared" si="39"/>
        <v>0</v>
      </c>
      <c r="L80" s="513">
        <f t="shared" si="39"/>
        <v>0</v>
      </c>
      <c r="M80" s="513">
        <f t="shared" si="39"/>
        <v>0</v>
      </c>
      <c r="N80" s="513">
        <f t="shared" si="39"/>
        <v>0</v>
      </c>
      <c r="O80" s="513">
        <f t="shared" si="39"/>
        <v>0</v>
      </c>
      <c r="P80" s="513">
        <f t="shared" si="39"/>
        <v>0</v>
      </c>
      <c r="Q80" s="131">
        <f t="shared" ref="Q80:Q85" si="40">SUM(E80:P80)</f>
        <v>0</v>
      </c>
      <c r="R80" s="493"/>
      <c r="S80" s="51" t="s">
        <v>37</v>
      </c>
      <c r="T80" s="509" t="s">
        <v>481</v>
      </c>
      <c r="U80" s="513">
        <f>U81+U82</f>
        <v>0</v>
      </c>
      <c r="V80" s="513"/>
      <c r="W80" s="513"/>
      <c r="X80" s="513"/>
      <c r="Y80" s="513"/>
      <c r="Z80" s="513"/>
      <c r="AA80" s="513"/>
      <c r="AB80" s="513"/>
      <c r="AC80" s="513"/>
      <c r="AD80" s="513"/>
      <c r="AE80" s="513"/>
      <c r="AF80" s="1028"/>
      <c r="AG80" s="1014">
        <f>AG81+AG82</f>
        <v>0</v>
      </c>
      <c r="AH80" s="513">
        <f t="shared" ref="AH80:AR80" si="41">AH81+AH82</f>
        <v>0</v>
      </c>
      <c r="AI80" s="513">
        <f t="shared" si="41"/>
        <v>0</v>
      </c>
      <c r="AJ80" s="513">
        <f t="shared" si="41"/>
        <v>0</v>
      </c>
      <c r="AK80" s="513">
        <f t="shared" si="41"/>
        <v>0</v>
      </c>
      <c r="AL80" s="513">
        <f t="shared" si="41"/>
        <v>0</v>
      </c>
      <c r="AM80" s="513">
        <f t="shared" si="41"/>
        <v>0</v>
      </c>
      <c r="AN80" s="513">
        <f t="shared" si="41"/>
        <v>0</v>
      </c>
      <c r="AO80" s="513">
        <f t="shared" si="41"/>
        <v>0</v>
      </c>
      <c r="AP80" s="513">
        <f t="shared" si="41"/>
        <v>0</v>
      </c>
      <c r="AQ80" s="513">
        <f t="shared" si="41"/>
        <v>0</v>
      </c>
      <c r="AR80" s="513">
        <f t="shared" si="41"/>
        <v>0</v>
      </c>
      <c r="AS80" s="131">
        <f t="shared" si="2"/>
        <v>0</v>
      </c>
      <c r="AT80" s="784"/>
    </row>
    <row r="81" spans="1:46" x14ac:dyDescent="0.2">
      <c r="A81" s="784"/>
      <c r="B81" s="51" t="s">
        <v>38</v>
      </c>
      <c r="C81" s="511" t="s">
        <v>482</v>
      </c>
      <c r="D81" s="510" t="s">
        <v>131</v>
      </c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131">
        <f t="shared" si="40"/>
        <v>0</v>
      </c>
      <c r="R81" s="493"/>
      <c r="S81" s="51" t="s">
        <v>38</v>
      </c>
      <c r="T81" s="511" t="s">
        <v>482</v>
      </c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27"/>
      <c r="AG81" s="1014">
        <f>+E81*U81</f>
        <v>0</v>
      </c>
      <c r="AH81" s="1014">
        <f t="shared" ref="AH81:AR82" si="42">+F81*V81</f>
        <v>0</v>
      </c>
      <c r="AI81" s="1014">
        <f t="shared" si="42"/>
        <v>0</v>
      </c>
      <c r="AJ81" s="1014">
        <f t="shared" si="42"/>
        <v>0</v>
      </c>
      <c r="AK81" s="1014">
        <f t="shared" si="42"/>
        <v>0</v>
      </c>
      <c r="AL81" s="1014">
        <f t="shared" si="42"/>
        <v>0</v>
      </c>
      <c r="AM81" s="1014">
        <f t="shared" si="42"/>
        <v>0</v>
      </c>
      <c r="AN81" s="1014">
        <f t="shared" si="42"/>
        <v>0</v>
      </c>
      <c r="AO81" s="1014">
        <f t="shared" si="42"/>
        <v>0</v>
      </c>
      <c r="AP81" s="1014">
        <f t="shared" si="42"/>
        <v>0</v>
      </c>
      <c r="AQ81" s="1014">
        <f t="shared" si="42"/>
        <v>0</v>
      </c>
      <c r="AR81" s="1014">
        <f t="shared" si="42"/>
        <v>0</v>
      </c>
      <c r="AS81" s="131">
        <f t="shared" si="2"/>
        <v>0</v>
      </c>
      <c r="AT81" s="784"/>
    </row>
    <row r="82" spans="1:46" x14ac:dyDescent="0.2">
      <c r="A82" s="784"/>
      <c r="B82" s="51" t="s">
        <v>39</v>
      </c>
      <c r="C82" s="511" t="s">
        <v>483</v>
      </c>
      <c r="D82" s="510" t="s">
        <v>131</v>
      </c>
      <c r="E82" s="500"/>
      <c r="F82" s="500"/>
      <c r="G82" s="500"/>
      <c r="H82" s="500"/>
      <c r="I82" s="500"/>
      <c r="J82" s="500"/>
      <c r="K82" s="500"/>
      <c r="L82" s="500"/>
      <c r="M82" s="500"/>
      <c r="N82" s="500"/>
      <c r="O82" s="500"/>
      <c r="P82" s="500"/>
      <c r="Q82" s="131">
        <f t="shared" si="40"/>
        <v>0</v>
      </c>
      <c r="R82" s="493"/>
      <c r="S82" s="51" t="s">
        <v>39</v>
      </c>
      <c r="T82" s="511" t="s">
        <v>483</v>
      </c>
      <c r="U82" s="500"/>
      <c r="V82" s="500"/>
      <c r="W82" s="500"/>
      <c r="X82" s="500"/>
      <c r="Y82" s="500"/>
      <c r="Z82" s="500"/>
      <c r="AA82" s="500"/>
      <c r="AB82" s="500"/>
      <c r="AC82" s="500"/>
      <c r="AD82" s="500"/>
      <c r="AE82" s="500"/>
      <c r="AF82" s="1027"/>
      <c r="AG82" s="1014">
        <f>+E82*U82</f>
        <v>0</v>
      </c>
      <c r="AH82" s="1014">
        <f t="shared" si="42"/>
        <v>0</v>
      </c>
      <c r="AI82" s="1014">
        <f t="shared" si="42"/>
        <v>0</v>
      </c>
      <c r="AJ82" s="1014">
        <f t="shared" si="42"/>
        <v>0</v>
      </c>
      <c r="AK82" s="1014">
        <f t="shared" si="42"/>
        <v>0</v>
      </c>
      <c r="AL82" s="1014">
        <f t="shared" si="42"/>
        <v>0</v>
      </c>
      <c r="AM82" s="1014">
        <f t="shared" si="42"/>
        <v>0</v>
      </c>
      <c r="AN82" s="1014">
        <f t="shared" si="42"/>
        <v>0</v>
      </c>
      <c r="AO82" s="1014">
        <f t="shared" si="42"/>
        <v>0</v>
      </c>
      <c r="AP82" s="1014">
        <f t="shared" si="42"/>
        <v>0</v>
      </c>
      <c r="AQ82" s="1014">
        <f t="shared" si="42"/>
        <v>0</v>
      </c>
      <c r="AR82" s="1014">
        <f t="shared" si="42"/>
        <v>0</v>
      </c>
      <c r="AS82" s="131">
        <f t="shared" si="2"/>
        <v>0</v>
      </c>
      <c r="AT82" s="784"/>
    </row>
    <row r="83" spans="1:46" x14ac:dyDescent="0.2">
      <c r="A83" s="784"/>
      <c r="B83" s="51" t="s">
        <v>42</v>
      </c>
      <c r="C83" s="512" t="s">
        <v>484</v>
      </c>
      <c r="D83" s="510" t="s">
        <v>485</v>
      </c>
      <c r="E83" s="513">
        <f t="shared" ref="E83:P83" si="43">E84+E85</f>
        <v>0</v>
      </c>
      <c r="F83" s="513">
        <f t="shared" si="43"/>
        <v>0</v>
      </c>
      <c r="G83" s="513">
        <f t="shared" si="43"/>
        <v>0</v>
      </c>
      <c r="H83" s="513">
        <f t="shared" si="43"/>
        <v>0</v>
      </c>
      <c r="I83" s="513">
        <f t="shared" si="43"/>
        <v>0</v>
      </c>
      <c r="J83" s="513">
        <f t="shared" si="43"/>
        <v>0</v>
      </c>
      <c r="K83" s="513">
        <f t="shared" si="43"/>
        <v>0</v>
      </c>
      <c r="L83" s="513">
        <f t="shared" si="43"/>
        <v>0</v>
      </c>
      <c r="M83" s="513">
        <f t="shared" si="43"/>
        <v>0</v>
      </c>
      <c r="N83" s="513">
        <f t="shared" si="43"/>
        <v>0</v>
      </c>
      <c r="O83" s="513">
        <f t="shared" si="43"/>
        <v>0</v>
      </c>
      <c r="P83" s="513">
        <f t="shared" si="43"/>
        <v>0</v>
      </c>
      <c r="Q83" s="131">
        <f t="shared" si="40"/>
        <v>0</v>
      </c>
      <c r="R83" s="493"/>
      <c r="S83" s="51" t="s">
        <v>42</v>
      </c>
      <c r="T83" s="512" t="s">
        <v>484</v>
      </c>
      <c r="U83" s="513">
        <f>U84+U85</f>
        <v>0</v>
      </c>
      <c r="V83" s="513"/>
      <c r="W83" s="513"/>
      <c r="X83" s="513"/>
      <c r="Y83" s="513"/>
      <c r="Z83" s="513"/>
      <c r="AA83" s="513"/>
      <c r="AB83" s="513"/>
      <c r="AC83" s="513"/>
      <c r="AD83" s="513"/>
      <c r="AE83" s="513"/>
      <c r="AF83" s="1028"/>
      <c r="AG83" s="1014">
        <f>AG84+AG85</f>
        <v>0</v>
      </c>
      <c r="AH83" s="513">
        <f t="shared" ref="AH83:AR83" si="44">AH84+AH85</f>
        <v>0</v>
      </c>
      <c r="AI83" s="513">
        <f t="shared" si="44"/>
        <v>0</v>
      </c>
      <c r="AJ83" s="513">
        <f t="shared" si="44"/>
        <v>0</v>
      </c>
      <c r="AK83" s="513">
        <f t="shared" si="44"/>
        <v>0</v>
      </c>
      <c r="AL83" s="513">
        <f t="shared" si="44"/>
        <v>0</v>
      </c>
      <c r="AM83" s="513">
        <f t="shared" si="44"/>
        <v>0</v>
      </c>
      <c r="AN83" s="513">
        <f t="shared" si="44"/>
        <v>0</v>
      </c>
      <c r="AO83" s="513">
        <f t="shared" si="44"/>
        <v>0</v>
      </c>
      <c r="AP83" s="513">
        <f t="shared" si="44"/>
        <v>0</v>
      </c>
      <c r="AQ83" s="513">
        <f t="shared" si="44"/>
        <v>0</v>
      </c>
      <c r="AR83" s="513">
        <f t="shared" si="44"/>
        <v>0</v>
      </c>
      <c r="AS83" s="131">
        <f t="shared" si="2"/>
        <v>0</v>
      </c>
      <c r="AT83" s="784"/>
    </row>
    <row r="84" spans="1:46" x14ac:dyDescent="0.2">
      <c r="A84" s="784"/>
      <c r="B84" s="764" t="s">
        <v>675</v>
      </c>
      <c r="C84" s="512" t="s">
        <v>496</v>
      </c>
      <c r="D84" s="510" t="s">
        <v>485</v>
      </c>
      <c r="E84" s="514"/>
      <c r="F84" s="514"/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131">
        <f t="shared" si="40"/>
        <v>0</v>
      </c>
      <c r="R84" s="493"/>
      <c r="S84" s="764" t="s">
        <v>675</v>
      </c>
      <c r="T84" s="512" t="s">
        <v>496</v>
      </c>
      <c r="U84" s="514"/>
      <c r="V84" s="514"/>
      <c r="W84" s="514"/>
      <c r="X84" s="514"/>
      <c r="Y84" s="514"/>
      <c r="Z84" s="514"/>
      <c r="AA84" s="514"/>
      <c r="AB84" s="514"/>
      <c r="AC84" s="514"/>
      <c r="AD84" s="514"/>
      <c r="AE84" s="514"/>
      <c r="AF84" s="1030"/>
      <c r="AG84" s="1015">
        <f>+E84*U84</f>
        <v>0</v>
      </c>
      <c r="AH84" s="1015">
        <f t="shared" ref="AH84:AR85" si="45">+F84*V84</f>
        <v>0</v>
      </c>
      <c r="AI84" s="1015">
        <f t="shared" si="45"/>
        <v>0</v>
      </c>
      <c r="AJ84" s="1015">
        <f t="shared" si="45"/>
        <v>0</v>
      </c>
      <c r="AK84" s="1015">
        <f t="shared" si="45"/>
        <v>0</v>
      </c>
      <c r="AL84" s="1015">
        <f t="shared" si="45"/>
        <v>0</v>
      </c>
      <c r="AM84" s="1015">
        <f t="shared" si="45"/>
        <v>0</v>
      </c>
      <c r="AN84" s="1015">
        <f t="shared" si="45"/>
        <v>0</v>
      </c>
      <c r="AO84" s="1015">
        <f t="shared" si="45"/>
        <v>0</v>
      </c>
      <c r="AP84" s="1015">
        <f t="shared" si="45"/>
        <v>0</v>
      </c>
      <c r="AQ84" s="1015">
        <f t="shared" si="45"/>
        <v>0</v>
      </c>
      <c r="AR84" s="1015">
        <f t="shared" si="45"/>
        <v>0</v>
      </c>
      <c r="AS84" s="131">
        <f t="shared" si="2"/>
        <v>0</v>
      </c>
      <c r="AT84" s="784"/>
    </row>
    <row r="85" spans="1:46" x14ac:dyDescent="0.2">
      <c r="A85" s="784"/>
      <c r="B85" s="767" t="s">
        <v>676</v>
      </c>
      <c r="C85" s="527" t="s">
        <v>491</v>
      </c>
      <c r="D85" s="528" t="s">
        <v>485</v>
      </c>
      <c r="E85" s="506"/>
      <c r="F85" s="506"/>
      <c r="G85" s="506"/>
      <c r="H85" s="506"/>
      <c r="I85" s="506"/>
      <c r="J85" s="506"/>
      <c r="K85" s="506"/>
      <c r="L85" s="506"/>
      <c r="M85" s="506"/>
      <c r="N85" s="506"/>
      <c r="O85" s="506"/>
      <c r="P85" s="506"/>
      <c r="Q85" s="529">
        <f t="shared" si="40"/>
        <v>0</v>
      </c>
      <c r="R85" s="493"/>
      <c r="S85" s="767" t="s">
        <v>676</v>
      </c>
      <c r="T85" s="527" t="s">
        <v>491</v>
      </c>
      <c r="U85" s="506"/>
      <c r="V85" s="506"/>
      <c r="W85" s="506"/>
      <c r="X85" s="506"/>
      <c r="Y85" s="506"/>
      <c r="Z85" s="506"/>
      <c r="AA85" s="506"/>
      <c r="AB85" s="506"/>
      <c r="AC85" s="506"/>
      <c r="AD85" s="506"/>
      <c r="AE85" s="506"/>
      <c r="AF85" s="1034"/>
      <c r="AG85" s="1019">
        <f>+E85*U85</f>
        <v>0</v>
      </c>
      <c r="AH85" s="1019">
        <f t="shared" si="45"/>
        <v>0</v>
      </c>
      <c r="AI85" s="1019">
        <f t="shared" si="45"/>
        <v>0</v>
      </c>
      <c r="AJ85" s="1019">
        <f t="shared" si="45"/>
        <v>0</v>
      </c>
      <c r="AK85" s="1019">
        <f t="shared" si="45"/>
        <v>0</v>
      </c>
      <c r="AL85" s="1019">
        <f t="shared" si="45"/>
        <v>0</v>
      </c>
      <c r="AM85" s="1019">
        <f t="shared" si="45"/>
        <v>0</v>
      </c>
      <c r="AN85" s="1019">
        <f t="shared" si="45"/>
        <v>0</v>
      </c>
      <c r="AO85" s="1019">
        <f t="shared" si="45"/>
        <v>0</v>
      </c>
      <c r="AP85" s="1019">
        <f t="shared" si="45"/>
        <v>0</v>
      </c>
      <c r="AQ85" s="1019">
        <f t="shared" si="45"/>
        <v>0</v>
      </c>
      <c r="AR85" s="1019">
        <f t="shared" si="45"/>
        <v>0</v>
      </c>
      <c r="AS85" s="529">
        <f t="shared" si="2"/>
        <v>0</v>
      </c>
      <c r="AT85" s="784"/>
    </row>
    <row r="86" spans="1:46" x14ac:dyDescent="0.2">
      <c r="A86" s="784"/>
      <c r="B86" s="768"/>
      <c r="C86" s="527" t="s">
        <v>677</v>
      </c>
      <c r="D86" s="528"/>
      <c r="E86" s="531"/>
      <c r="F86" s="531"/>
      <c r="G86" s="531"/>
      <c r="H86" s="531"/>
      <c r="I86" s="531"/>
      <c r="J86" s="531"/>
      <c r="K86" s="531"/>
      <c r="L86" s="531"/>
      <c r="M86" s="531"/>
      <c r="N86" s="531"/>
      <c r="O86" s="531"/>
      <c r="P86" s="531"/>
      <c r="Q86" s="529"/>
      <c r="R86" s="493"/>
      <c r="S86" s="768"/>
      <c r="T86" s="527" t="s">
        <v>677</v>
      </c>
      <c r="U86" s="531"/>
      <c r="V86" s="531"/>
      <c r="W86" s="531"/>
      <c r="X86" s="531"/>
      <c r="Y86" s="531"/>
      <c r="Z86" s="531"/>
      <c r="AA86" s="531"/>
      <c r="AB86" s="531"/>
      <c r="AC86" s="531"/>
      <c r="AD86" s="531"/>
      <c r="AE86" s="531"/>
      <c r="AF86" s="1036"/>
      <c r="AG86" s="1019"/>
      <c r="AH86" s="531"/>
      <c r="AI86" s="531"/>
      <c r="AJ86" s="531"/>
      <c r="AK86" s="531"/>
      <c r="AL86" s="531"/>
      <c r="AM86" s="531"/>
      <c r="AN86" s="531"/>
      <c r="AO86" s="531"/>
      <c r="AP86" s="531"/>
      <c r="AQ86" s="531"/>
      <c r="AR86" s="531"/>
      <c r="AS86" s="529">
        <f t="shared" si="2"/>
        <v>0</v>
      </c>
      <c r="AT86" s="784"/>
    </row>
    <row r="87" spans="1:46" x14ac:dyDescent="0.2">
      <c r="A87" s="784"/>
      <c r="B87" s="48" t="s">
        <v>273</v>
      </c>
      <c r="C87" s="491" t="s">
        <v>501</v>
      </c>
      <c r="D87" s="515" t="s">
        <v>131</v>
      </c>
      <c r="E87" s="133">
        <f>E88+E105</f>
        <v>0</v>
      </c>
      <c r="F87" s="133">
        <f t="shared" ref="F87:P87" si="46">F88+F105</f>
        <v>0</v>
      </c>
      <c r="G87" s="133">
        <f t="shared" si="46"/>
        <v>0</v>
      </c>
      <c r="H87" s="133">
        <f t="shared" si="46"/>
        <v>0</v>
      </c>
      <c r="I87" s="133">
        <f t="shared" si="46"/>
        <v>0</v>
      </c>
      <c r="J87" s="133">
        <f t="shared" si="46"/>
        <v>0</v>
      </c>
      <c r="K87" s="133">
        <f t="shared" si="46"/>
        <v>0</v>
      </c>
      <c r="L87" s="133">
        <f t="shared" si="46"/>
        <v>0</v>
      </c>
      <c r="M87" s="133">
        <f t="shared" si="46"/>
        <v>0</v>
      </c>
      <c r="N87" s="133">
        <f t="shared" si="46"/>
        <v>0</v>
      </c>
      <c r="O87" s="133">
        <f t="shared" si="46"/>
        <v>0</v>
      </c>
      <c r="P87" s="133">
        <f t="shared" si="46"/>
        <v>0</v>
      </c>
      <c r="Q87" s="134">
        <f>SUM(E87:P87)</f>
        <v>0</v>
      </c>
      <c r="R87" s="493"/>
      <c r="S87" s="48" t="s">
        <v>273</v>
      </c>
      <c r="T87" s="491" t="s">
        <v>501</v>
      </c>
      <c r="U87" s="133">
        <f>U88+U105</f>
        <v>0</v>
      </c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031"/>
      <c r="AG87" s="1016">
        <f>AG88+AG105</f>
        <v>0</v>
      </c>
      <c r="AH87" s="133">
        <f t="shared" ref="AH87:AR87" si="47">AH88+AH105</f>
        <v>0</v>
      </c>
      <c r="AI87" s="133">
        <f t="shared" si="47"/>
        <v>0</v>
      </c>
      <c r="AJ87" s="133">
        <f t="shared" si="47"/>
        <v>0</v>
      </c>
      <c r="AK87" s="133">
        <f t="shared" si="47"/>
        <v>0</v>
      </c>
      <c r="AL87" s="133">
        <f t="shared" si="47"/>
        <v>0</v>
      </c>
      <c r="AM87" s="133">
        <f t="shared" si="47"/>
        <v>0</v>
      </c>
      <c r="AN87" s="133">
        <f t="shared" si="47"/>
        <v>0</v>
      </c>
      <c r="AO87" s="133">
        <f t="shared" si="47"/>
        <v>0</v>
      </c>
      <c r="AP87" s="133">
        <f t="shared" si="47"/>
        <v>0</v>
      </c>
      <c r="AQ87" s="133">
        <f t="shared" si="47"/>
        <v>0</v>
      </c>
      <c r="AR87" s="133">
        <f t="shared" si="47"/>
        <v>0</v>
      </c>
      <c r="AS87" s="134">
        <f t="shared" si="2"/>
        <v>0</v>
      </c>
      <c r="AT87" s="784"/>
    </row>
    <row r="88" spans="1:46" x14ac:dyDescent="0.2">
      <c r="A88" s="784"/>
      <c r="B88" s="762" t="s">
        <v>459</v>
      </c>
      <c r="C88" s="507" t="s">
        <v>678</v>
      </c>
      <c r="D88" s="508" t="s">
        <v>131</v>
      </c>
      <c r="E88" s="135">
        <f>E89+E95</f>
        <v>0</v>
      </c>
      <c r="F88" s="135">
        <f t="shared" ref="F88:P88" si="48">F89+F95</f>
        <v>0</v>
      </c>
      <c r="G88" s="135">
        <f t="shared" si="48"/>
        <v>0</v>
      </c>
      <c r="H88" s="135">
        <f t="shared" si="48"/>
        <v>0</v>
      </c>
      <c r="I88" s="135">
        <f t="shared" si="48"/>
        <v>0</v>
      </c>
      <c r="J88" s="135">
        <f t="shared" si="48"/>
        <v>0</v>
      </c>
      <c r="K88" s="135">
        <f t="shared" si="48"/>
        <v>0</v>
      </c>
      <c r="L88" s="135">
        <f t="shared" si="48"/>
        <v>0</v>
      </c>
      <c r="M88" s="135">
        <f t="shared" si="48"/>
        <v>0</v>
      </c>
      <c r="N88" s="135">
        <f t="shared" si="48"/>
        <v>0</v>
      </c>
      <c r="O88" s="135">
        <f t="shared" si="48"/>
        <v>0</v>
      </c>
      <c r="P88" s="135">
        <f t="shared" si="48"/>
        <v>0</v>
      </c>
      <c r="Q88" s="130">
        <f>SUM(E88:P88)</f>
        <v>0</v>
      </c>
      <c r="R88" s="493"/>
      <c r="S88" s="762" t="s">
        <v>459</v>
      </c>
      <c r="T88" s="507" t="s">
        <v>678</v>
      </c>
      <c r="U88" s="135">
        <f>U89+U95</f>
        <v>0</v>
      </c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026"/>
      <c r="AG88" s="1013">
        <f>AG89+AG95</f>
        <v>0</v>
      </c>
      <c r="AH88" s="135">
        <f t="shared" ref="AH88:AR88" si="49">AH89+AH95</f>
        <v>0</v>
      </c>
      <c r="AI88" s="135">
        <f t="shared" si="49"/>
        <v>0</v>
      </c>
      <c r="AJ88" s="135">
        <f t="shared" si="49"/>
        <v>0</v>
      </c>
      <c r="AK88" s="135">
        <f t="shared" si="49"/>
        <v>0</v>
      </c>
      <c r="AL88" s="135">
        <f t="shared" si="49"/>
        <v>0</v>
      </c>
      <c r="AM88" s="135">
        <f t="shared" si="49"/>
        <v>0</v>
      </c>
      <c r="AN88" s="135">
        <f t="shared" si="49"/>
        <v>0</v>
      </c>
      <c r="AO88" s="135">
        <f t="shared" si="49"/>
        <v>0</v>
      </c>
      <c r="AP88" s="135">
        <f t="shared" si="49"/>
        <v>0</v>
      </c>
      <c r="AQ88" s="135">
        <f t="shared" si="49"/>
        <v>0</v>
      </c>
      <c r="AR88" s="135">
        <f t="shared" si="49"/>
        <v>0</v>
      </c>
      <c r="AS88" s="130">
        <f t="shared" si="2"/>
        <v>0</v>
      </c>
      <c r="AT88" s="784"/>
    </row>
    <row r="89" spans="1:46" x14ac:dyDescent="0.2">
      <c r="A89" s="784"/>
      <c r="B89" s="51"/>
      <c r="C89" s="511" t="s">
        <v>502</v>
      </c>
      <c r="D89" s="526"/>
      <c r="E89" s="513">
        <f>+E91+E92</f>
        <v>0</v>
      </c>
      <c r="F89" s="513">
        <f t="shared" ref="F89:P89" si="50">+F91+F92</f>
        <v>0</v>
      </c>
      <c r="G89" s="513">
        <f t="shared" si="50"/>
        <v>0</v>
      </c>
      <c r="H89" s="513">
        <f t="shared" si="50"/>
        <v>0</v>
      </c>
      <c r="I89" s="513">
        <f t="shared" si="50"/>
        <v>0</v>
      </c>
      <c r="J89" s="513">
        <f t="shared" si="50"/>
        <v>0</v>
      </c>
      <c r="K89" s="513">
        <f t="shared" si="50"/>
        <v>0</v>
      </c>
      <c r="L89" s="513">
        <f t="shared" si="50"/>
        <v>0</v>
      </c>
      <c r="M89" s="513">
        <f t="shared" si="50"/>
        <v>0</v>
      </c>
      <c r="N89" s="513">
        <f t="shared" si="50"/>
        <v>0</v>
      </c>
      <c r="O89" s="513">
        <f t="shared" si="50"/>
        <v>0</v>
      </c>
      <c r="P89" s="513">
        <f t="shared" si="50"/>
        <v>0</v>
      </c>
      <c r="Q89" s="498">
        <f>SUM(E89:P89)</f>
        <v>0</v>
      </c>
      <c r="R89" s="493"/>
      <c r="S89" s="51"/>
      <c r="T89" s="511" t="s">
        <v>502</v>
      </c>
      <c r="U89" s="513">
        <f>+U91+U92</f>
        <v>0</v>
      </c>
      <c r="V89" s="513"/>
      <c r="W89" s="513"/>
      <c r="X89" s="513"/>
      <c r="Y89" s="513"/>
      <c r="Z89" s="513"/>
      <c r="AA89" s="513"/>
      <c r="AB89" s="513"/>
      <c r="AC89" s="513"/>
      <c r="AD89" s="513"/>
      <c r="AE89" s="513"/>
      <c r="AF89" s="1028"/>
      <c r="AG89" s="1014">
        <f>+AG91+AG92</f>
        <v>0</v>
      </c>
      <c r="AH89" s="513">
        <f t="shared" ref="AH89:AR89" si="51">+AH91+AH92</f>
        <v>0</v>
      </c>
      <c r="AI89" s="513">
        <f t="shared" si="51"/>
        <v>0</v>
      </c>
      <c r="AJ89" s="513">
        <f t="shared" si="51"/>
        <v>0</v>
      </c>
      <c r="AK89" s="513">
        <f t="shared" si="51"/>
        <v>0</v>
      </c>
      <c r="AL89" s="513">
        <f t="shared" si="51"/>
        <v>0</v>
      </c>
      <c r="AM89" s="513">
        <f t="shared" si="51"/>
        <v>0</v>
      </c>
      <c r="AN89" s="513">
        <f t="shared" si="51"/>
        <v>0</v>
      </c>
      <c r="AO89" s="513">
        <f t="shared" si="51"/>
        <v>0</v>
      </c>
      <c r="AP89" s="513">
        <f t="shared" si="51"/>
        <v>0</v>
      </c>
      <c r="AQ89" s="513">
        <f t="shared" si="51"/>
        <v>0</v>
      </c>
      <c r="AR89" s="513">
        <f t="shared" si="51"/>
        <v>0</v>
      </c>
      <c r="AS89" s="498">
        <f t="shared" si="2"/>
        <v>0</v>
      </c>
      <c r="AT89" s="784"/>
    </row>
    <row r="90" spans="1:46" x14ac:dyDescent="0.2">
      <c r="A90" s="784"/>
      <c r="B90" s="51" t="s">
        <v>679</v>
      </c>
      <c r="C90" s="509" t="s">
        <v>488</v>
      </c>
      <c r="D90" s="510"/>
      <c r="E90" s="513"/>
      <c r="F90" s="513"/>
      <c r="G90" s="513"/>
      <c r="H90" s="513"/>
      <c r="I90" s="513"/>
      <c r="J90" s="513"/>
      <c r="K90" s="513"/>
      <c r="L90" s="513"/>
      <c r="M90" s="513"/>
      <c r="N90" s="513"/>
      <c r="O90" s="513"/>
      <c r="P90" s="513"/>
      <c r="Q90" s="498"/>
      <c r="R90" s="493"/>
      <c r="S90" s="51" t="s">
        <v>679</v>
      </c>
      <c r="T90" s="509" t="s">
        <v>488</v>
      </c>
      <c r="U90" s="513"/>
      <c r="V90" s="513"/>
      <c r="W90" s="513"/>
      <c r="X90" s="513"/>
      <c r="Y90" s="513"/>
      <c r="Z90" s="513"/>
      <c r="AA90" s="513"/>
      <c r="AB90" s="513"/>
      <c r="AC90" s="513"/>
      <c r="AD90" s="513"/>
      <c r="AE90" s="513"/>
      <c r="AF90" s="1028"/>
      <c r="AG90" s="1014"/>
      <c r="AH90" s="513"/>
      <c r="AI90" s="513"/>
      <c r="AJ90" s="513"/>
      <c r="AK90" s="513"/>
      <c r="AL90" s="513"/>
      <c r="AM90" s="513"/>
      <c r="AN90" s="513"/>
      <c r="AO90" s="513"/>
      <c r="AP90" s="513"/>
      <c r="AQ90" s="513"/>
      <c r="AR90" s="513"/>
      <c r="AS90" s="498">
        <f t="shared" si="2"/>
        <v>0</v>
      </c>
      <c r="AT90" s="784"/>
    </row>
    <row r="91" spans="1:46" x14ac:dyDescent="0.2">
      <c r="A91" s="784"/>
      <c r="B91" s="51" t="s">
        <v>680</v>
      </c>
      <c r="C91" s="495" t="s">
        <v>648</v>
      </c>
      <c r="D91" s="510" t="s">
        <v>479</v>
      </c>
      <c r="E91" s="500"/>
      <c r="F91" s="500"/>
      <c r="G91" s="500"/>
      <c r="H91" s="500"/>
      <c r="I91" s="500"/>
      <c r="J91" s="500"/>
      <c r="K91" s="500"/>
      <c r="L91" s="500"/>
      <c r="M91" s="500"/>
      <c r="N91" s="500"/>
      <c r="O91" s="500"/>
      <c r="P91" s="500"/>
      <c r="Q91" s="131"/>
      <c r="R91" s="493"/>
      <c r="S91" s="51" t="s">
        <v>680</v>
      </c>
      <c r="T91" s="495" t="s">
        <v>648</v>
      </c>
      <c r="U91" s="500"/>
      <c r="V91" s="500"/>
      <c r="W91" s="500"/>
      <c r="X91" s="500"/>
      <c r="Y91" s="500"/>
      <c r="Z91" s="500"/>
      <c r="AA91" s="500"/>
      <c r="AB91" s="500"/>
      <c r="AC91" s="500"/>
      <c r="AD91" s="500"/>
      <c r="AE91" s="500"/>
      <c r="AF91" s="1027"/>
      <c r="AG91" s="1014">
        <f>+E91*U91</f>
        <v>0</v>
      </c>
      <c r="AH91" s="1014">
        <f t="shared" ref="AH91:AR91" si="52">+F91*V91</f>
        <v>0</v>
      </c>
      <c r="AI91" s="1014">
        <f t="shared" si="52"/>
        <v>0</v>
      </c>
      <c r="AJ91" s="1014">
        <f t="shared" si="52"/>
        <v>0</v>
      </c>
      <c r="AK91" s="1014">
        <f t="shared" si="52"/>
        <v>0</v>
      </c>
      <c r="AL91" s="1014">
        <f t="shared" si="52"/>
        <v>0</v>
      </c>
      <c r="AM91" s="1014">
        <f t="shared" si="52"/>
        <v>0</v>
      </c>
      <c r="AN91" s="1014">
        <f t="shared" si="52"/>
        <v>0</v>
      </c>
      <c r="AO91" s="1014">
        <f t="shared" si="52"/>
        <v>0</v>
      </c>
      <c r="AP91" s="1014">
        <f t="shared" si="52"/>
        <v>0</v>
      </c>
      <c r="AQ91" s="1014">
        <f t="shared" si="52"/>
        <v>0</v>
      </c>
      <c r="AR91" s="1014">
        <f t="shared" si="52"/>
        <v>0</v>
      </c>
      <c r="AS91" s="131">
        <f t="shared" si="2"/>
        <v>0</v>
      </c>
      <c r="AT91" s="784"/>
    </row>
    <row r="92" spans="1:46" x14ac:dyDescent="0.2">
      <c r="A92" s="784"/>
      <c r="B92" s="51" t="s">
        <v>681</v>
      </c>
      <c r="C92" s="509" t="s">
        <v>481</v>
      </c>
      <c r="D92" s="510" t="s">
        <v>131</v>
      </c>
      <c r="E92" s="513">
        <f>E93+E94</f>
        <v>0</v>
      </c>
      <c r="F92" s="513">
        <f t="shared" ref="F92:P92" si="53">F93+F94</f>
        <v>0</v>
      </c>
      <c r="G92" s="513">
        <f t="shared" si="53"/>
        <v>0</v>
      </c>
      <c r="H92" s="513">
        <f t="shared" si="53"/>
        <v>0</v>
      </c>
      <c r="I92" s="513">
        <f t="shared" si="53"/>
        <v>0</v>
      </c>
      <c r="J92" s="513">
        <f t="shared" si="53"/>
        <v>0</v>
      </c>
      <c r="K92" s="513">
        <f t="shared" si="53"/>
        <v>0</v>
      </c>
      <c r="L92" s="513">
        <f t="shared" si="53"/>
        <v>0</v>
      </c>
      <c r="M92" s="513">
        <f t="shared" si="53"/>
        <v>0</v>
      </c>
      <c r="N92" s="513">
        <f t="shared" si="53"/>
        <v>0</v>
      </c>
      <c r="O92" s="513">
        <f t="shared" si="53"/>
        <v>0</v>
      </c>
      <c r="P92" s="513">
        <f t="shared" si="53"/>
        <v>0</v>
      </c>
      <c r="Q92" s="131">
        <f>SUM(E92:P92)</f>
        <v>0</v>
      </c>
      <c r="R92" s="493"/>
      <c r="S92" s="51" t="s">
        <v>681</v>
      </c>
      <c r="T92" s="509" t="s">
        <v>481</v>
      </c>
      <c r="U92" s="513">
        <f>U93+U94</f>
        <v>0</v>
      </c>
      <c r="V92" s="513"/>
      <c r="W92" s="513"/>
      <c r="X92" s="513"/>
      <c r="Y92" s="513"/>
      <c r="Z92" s="513"/>
      <c r="AA92" s="513"/>
      <c r="AB92" s="513"/>
      <c r="AC92" s="513"/>
      <c r="AD92" s="513"/>
      <c r="AE92" s="513"/>
      <c r="AF92" s="1028"/>
      <c r="AG92" s="1014">
        <f>AG93+AG94</f>
        <v>0</v>
      </c>
      <c r="AH92" s="513">
        <f t="shared" ref="AH92:AR92" si="54">AH93+AH94</f>
        <v>0</v>
      </c>
      <c r="AI92" s="513">
        <f t="shared" si="54"/>
        <v>0</v>
      </c>
      <c r="AJ92" s="513">
        <f t="shared" si="54"/>
        <v>0</v>
      </c>
      <c r="AK92" s="513">
        <f t="shared" si="54"/>
        <v>0</v>
      </c>
      <c r="AL92" s="513">
        <f t="shared" si="54"/>
        <v>0</v>
      </c>
      <c r="AM92" s="513">
        <f t="shared" si="54"/>
        <v>0</v>
      </c>
      <c r="AN92" s="513">
        <f t="shared" si="54"/>
        <v>0</v>
      </c>
      <c r="AO92" s="513">
        <f t="shared" si="54"/>
        <v>0</v>
      </c>
      <c r="AP92" s="513">
        <f t="shared" si="54"/>
        <v>0</v>
      </c>
      <c r="AQ92" s="513">
        <f t="shared" si="54"/>
        <v>0</v>
      </c>
      <c r="AR92" s="513">
        <f t="shared" si="54"/>
        <v>0</v>
      </c>
      <c r="AS92" s="131">
        <f t="shared" si="2"/>
        <v>0</v>
      </c>
      <c r="AT92" s="784"/>
    </row>
    <row r="93" spans="1:46" x14ac:dyDescent="0.2">
      <c r="A93" s="784"/>
      <c r="B93" s="51" t="s">
        <v>682</v>
      </c>
      <c r="C93" s="512" t="s">
        <v>683</v>
      </c>
      <c r="D93" s="510" t="s">
        <v>131</v>
      </c>
      <c r="E93" s="500"/>
      <c r="F93" s="500"/>
      <c r="G93" s="500"/>
      <c r="H93" s="500"/>
      <c r="I93" s="500"/>
      <c r="J93" s="500"/>
      <c r="K93" s="500"/>
      <c r="L93" s="500"/>
      <c r="M93" s="500"/>
      <c r="N93" s="500"/>
      <c r="O93" s="500"/>
      <c r="P93" s="500"/>
      <c r="Q93" s="131">
        <f>SUM(E93:P93)</f>
        <v>0</v>
      </c>
      <c r="R93" s="493"/>
      <c r="S93" s="51" t="s">
        <v>682</v>
      </c>
      <c r="T93" s="512" t="s">
        <v>683</v>
      </c>
      <c r="U93" s="500"/>
      <c r="V93" s="500"/>
      <c r="W93" s="500"/>
      <c r="X93" s="500"/>
      <c r="Y93" s="500"/>
      <c r="Z93" s="500"/>
      <c r="AA93" s="500"/>
      <c r="AB93" s="500"/>
      <c r="AC93" s="500"/>
      <c r="AD93" s="500"/>
      <c r="AE93" s="500"/>
      <c r="AF93" s="1027"/>
      <c r="AG93" s="1014">
        <f>+E93*U93</f>
        <v>0</v>
      </c>
      <c r="AH93" s="1014">
        <f t="shared" ref="AH93:AR94" si="55">+F93*V93</f>
        <v>0</v>
      </c>
      <c r="AI93" s="1014">
        <f t="shared" si="55"/>
        <v>0</v>
      </c>
      <c r="AJ93" s="1014">
        <f t="shared" si="55"/>
        <v>0</v>
      </c>
      <c r="AK93" s="1014">
        <f t="shared" si="55"/>
        <v>0</v>
      </c>
      <c r="AL93" s="1014">
        <f t="shared" si="55"/>
        <v>0</v>
      </c>
      <c r="AM93" s="1014">
        <f t="shared" si="55"/>
        <v>0</v>
      </c>
      <c r="AN93" s="1014">
        <f t="shared" si="55"/>
        <v>0</v>
      </c>
      <c r="AO93" s="1014">
        <f t="shared" si="55"/>
        <v>0</v>
      </c>
      <c r="AP93" s="1014">
        <f t="shared" si="55"/>
        <v>0</v>
      </c>
      <c r="AQ93" s="1014">
        <f t="shared" si="55"/>
        <v>0</v>
      </c>
      <c r="AR93" s="1014">
        <f t="shared" si="55"/>
        <v>0</v>
      </c>
      <c r="AS93" s="131">
        <f t="shared" si="2"/>
        <v>0</v>
      </c>
      <c r="AT93" s="784"/>
    </row>
    <row r="94" spans="1:46" x14ac:dyDescent="0.2">
      <c r="A94" s="784"/>
      <c r="B94" s="25" t="s">
        <v>684</v>
      </c>
      <c r="C94" s="512" t="s">
        <v>685</v>
      </c>
      <c r="D94" s="510" t="s">
        <v>131</v>
      </c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131">
        <f>SUM(E94:P94)</f>
        <v>0</v>
      </c>
      <c r="R94" s="493"/>
      <c r="S94" s="25" t="s">
        <v>684</v>
      </c>
      <c r="T94" s="512" t="s">
        <v>685</v>
      </c>
      <c r="U94" s="500"/>
      <c r="V94" s="500"/>
      <c r="W94" s="500"/>
      <c r="X94" s="500"/>
      <c r="Y94" s="500"/>
      <c r="Z94" s="500"/>
      <c r="AA94" s="500"/>
      <c r="AB94" s="500"/>
      <c r="AC94" s="500"/>
      <c r="AD94" s="500"/>
      <c r="AE94" s="500"/>
      <c r="AF94" s="1027"/>
      <c r="AG94" s="1014">
        <f>+E94*U94</f>
        <v>0</v>
      </c>
      <c r="AH94" s="1014">
        <f t="shared" si="55"/>
        <v>0</v>
      </c>
      <c r="AI94" s="1014">
        <f t="shared" si="55"/>
        <v>0</v>
      </c>
      <c r="AJ94" s="1014">
        <f t="shared" si="55"/>
        <v>0</v>
      </c>
      <c r="AK94" s="1014">
        <f t="shared" si="55"/>
        <v>0</v>
      </c>
      <c r="AL94" s="1014">
        <f t="shared" si="55"/>
        <v>0</v>
      </c>
      <c r="AM94" s="1014">
        <f t="shared" si="55"/>
        <v>0</v>
      </c>
      <c r="AN94" s="1014">
        <f t="shared" si="55"/>
        <v>0</v>
      </c>
      <c r="AO94" s="1014">
        <f t="shared" si="55"/>
        <v>0</v>
      </c>
      <c r="AP94" s="1014">
        <f t="shared" si="55"/>
        <v>0</v>
      </c>
      <c r="AQ94" s="1014">
        <f t="shared" si="55"/>
        <v>0</v>
      </c>
      <c r="AR94" s="1014">
        <f t="shared" si="55"/>
        <v>0</v>
      </c>
      <c r="AS94" s="131">
        <f t="shared" si="2"/>
        <v>0</v>
      </c>
      <c r="AT94" s="784"/>
    </row>
    <row r="95" spans="1:46" x14ac:dyDescent="0.2">
      <c r="A95" s="784"/>
      <c r="B95" s="25"/>
      <c r="C95" s="511" t="s">
        <v>503</v>
      </c>
      <c r="D95" s="526"/>
      <c r="E95" s="513">
        <f>+E97+E98</f>
        <v>0</v>
      </c>
      <c r="F95" s="513">
        <f t="shared" ref="F95:P95" si="56">+F97+F98</f>
        <v>0</v>
      </c>
      <c r="G95" s="513">
        <f t="shared" si="56"/>
        <v>0</v>
      </c>
      <c r="H95" s="513">
        <f t="shared" si="56"/>
        <v>0</v>
      </c>
      <c r="I95" s="513">
        <f t="shared" si="56"/>
        <v>0</v>
      </c>
      <c r="J95" s="513">
        <f t="shared" si="56"/>
        <v>0</v>
      </c>
      <c r="K95" s="513">
        <f t="shared" si="56"/>
        <v>0</v>
      </c>
      <c r="L95" s="513">
        <f t="shared" si="56"/>
        <v>0</v>
      </c>
      <c r="M95" s="513">
        <f t="shared" si="56"/>
        <v>0</v>
      </c>
      <c r="N95" s="513">
        <f t="shared" si="56"/>
        <v>0</v>
      </c>
      <c r="O95" s="513">
        <f t="shared" si="56"/>
        <v>0</v>
      </c>
      <c r="P95" s="513">
        <f t="shared" si="56"/>
        <v>0</v>
      </c>
      <c r="Q95" s="498">
        <f>SUM(E95:P95)</f>
        <v>0</v>
      </c>
      <c r="R95" s="493"/>
      <c r="S95" s="25"/>
      <c r="T95" s="511" t="s">
        <v>503</v>
      </c>
      <c r="U95" s="513">
        <f>+U97+U98</f>
        <v>0</v>
      </c>
      <c r="V95" s="513"/>
      <c r="W95" s="513"/>
      <c r="X95" s="513"/>
      <c r="Y95" s="513"/>
      <c r="Z95" s="513"/>
      <c r="AA95" s="513"/>
      <c r="AB95" s="513"/>
      <c r="AC95" s="513"/>
      <c r="AD95" s="513"/>
      <c r="AE95" s="513"/>
      <c r="AF95" s="1028"/>
      <c r="AG95" s="1014">
        <f>+AG97+AG98</f>
        <v>0</v>
      </c>
      <c r="AH95" s="513">
        <f t="shared" ref="AH95:AR95" si="57">+AH97+AH98</f>
        <v>0</v>
      </c>
      <c r="AI95" s="513">
        <f t="shared" si="57"/>
        <v>0</v>
      </c>
      <c r="AJ95" s="513">
        <f t="shared" si="57"/>
        <v>0</v>
      </c>
      <c r="AK95" s="513">
        <f t="shared" si="57"/>
        <v>0</v>
      </c>
      <c r="AL95" s="513">
        <f t="shared" si="57"/>
        <v>0</v>
      </c>
      <c r="AM95" s="513">
        <f t="shared" si="57"/>
        <v>0</v>
      </c>
      <c r="AN95" s="513">
        <f t="shared" si="57"/>
        <v>0</v>
      </c>
      <c r="AO95" s="513">
        <f t="shared" si="57"/>
        <v>0</v>
      </c>
      <c r="AP95" s="513">
        <f t="shared" si="57"/>
        <v>0</v>
      </c>
      <c r="AQ95" s="513">
        <f t="shared" si="57"/>
        <v>0</v>
      </c>
      <c r="AR95" s="513">
        <f t="shared" si="57"/>
        <v>0</v>
      </c>
      <c r="AS95" s="498">
        <f t="shared" si="2"/>
        <v>0</v>
      </c>
      <c r="AT95" s="784"/>
    </row>
    <row r="96" spans="1:46" x14ac:dyDescent="0.2">
      <c r="A96" s="784"/>
      <c r="B96" s="25" t="s">
        <v>686</v>
      </c>
      <c r="C96" s="509" t="s">
        <v>488</v>
      </c>
      <c r="D96" s="510"/>
      <c r="E96" s="513"/>
      <c r="F96" s="513"/>
      <c r="G96" s="513"/>
      <c r="H96" s="513"/>
      <c r="I96" s="513"/>
      <c r="J96" s="513"/>
      <c r="K96" s="513"/>
      <c r="L96" s="513"/>
      <c r="M96" s="513"/>
      <c r="N96" s="513"/>
      <c r="O96" s="513"/>
      <c r="P96" s="513"/>
      <c r="Q96" s="498"/>
      <c r="R96" s="493"/>
      <c r="S96" s="25" t="s">
        <v>686</v>
      </c>
      <c r="T96" s="509" t="s">
        <v>488</v>
      </c>
      <c r="U96" s="513"/>
      <c r="V96" s="513"/>
      <c r="W96" s="513"/>
      <c r="X96" s="513"/>
      <c r="Y96" s="513"/>
      <c r="Z96" s="513"/>
      <c r="AA96" s="513"/>
      <c r="AB96" s="513"/>
      <c r="AC96" s="513"/>
      <c r="AD96" s="513"/>
      <c r="AE96" s="513"/>
      <c r="AF96" s="1028"/>
      <c r="AG96" s="1014"/>
      <c r="AH96" s="513"/>
      <c r="AI96" s="513"/>
      <c r="AJ96" s="513"/>
      <c r="AK96" s="513"/>
      <c r="AL96" s="513"/>
      <c r="AM96" s="513"/>
      <c r="AN96" s="513"/>
      <c r="AO96" s="513"/>
      <c r="AP96" s="513"/>
      <c r="AQ96" s="513"/>
      <c r="AR96" s="513"/>
      <c r="AS96" s="498">
        <f t="shared" si="2"/>
        <v>0</v>
      </c>
      <c r="AT96" s="784"/>
    </row>
    <row r="97" spans="1:46" x14ac:dyDescent="0.2">
      <c r="A97" s="784"/>
      <c r="B97" s="25" t="s">
        <v>687</v>
      </c>
      <c r="C97" s="495" t="s">
        <v>648</v>
      </c>
      <c r="D97" s="510" t="s">
        <v>479</v>
      </c>
      <c r="E97" s="500"/>
      <c r="F97" s="500"/>
      <c r="G97" s="500"/>
      <c r="H97" s="500"/>
      <c r="I97" s="500"/>
      <c r="J97" s="500"/>
      <c r="K97" s="500"/>
      <c r="L97" s="500"/>
      <c r="M97" s="500"/>
      <c r="N97" s="500"/>
      <c r="O97" s="500"/>
      <c r="P97" s="500"/>
      <c r="Q97" s="131"/>
      <c r="R97" s="493"/>
      <c r="S97" s="25" t="s">
        <v>687</v>
      </c>
      <c r="T97" s="495" t="s">
        <v>648</v>
      </c>
      <c r="U97" s="500"/>
      <c r="V97" s="500"/>
      <c r="W97" s="500"/>
      <c r="X97" s="500"/>
      <c r="Y97" s="500"/>
      <c r="Z97" s="500"/>
      <c r="AA97" s="500"/>
      <c r="AB97" s="500"/>
      <c r="AC97" s="500"/>
      <c r="AD97" s="500"/>
      <c r="AE97" s="500"/>
      <c r="AF97" s="1027"/>
      <c r="AG97" s="1014">
        <f>+E97*U97</f>
        <v>0</v>
      </c>
      <c r="AH97" s="1014">
        <f t="shared" ref="AH97:AR97" si="58">+F97*V97</f>
        <v>0</v>
      </c>
      <c r="AI97" s="1014">
        <f t="shared" si="58"/>
        <v>0</v>
      </c>
      <c r="AJ97" s="1014">
        <f t="shared" si="58"/>
        <v>0</v>
      </c>
      <c r="AK97" s="1014">
        <f t="shared" si="58"/>
        <v>0</v>
      </c>
      <c r="AL97" s="1014">
        <f t="shared" si="58"/>
        <v>0</v>
      </c>
      <c r="AM97" s="1014">
        <f t="shared" si="58"/>
        <v>0</v>
      </c>
      <c r="AN97" s="1014">
        <f t="shared" si="58"/>
        <v>0</v>
      </c>
      <c r="AO97" s="1014">
        <f t="shared" si="58"/>
        <v>0</v>
      </c>
      <c r="AP97" s="1014">
        <f t="shared" si="58"/>
        <v>0</v>
      </c>
      <c r="AQ97" s="1014">
        <f t="shared" si="58"/>
        <v>0</v>
      </c>
      <c r="AR97" s="1014">
        <f t="shared" si="58"/>
        <v>0</v>
      </c>
      <c r="AS97" s="131">
        <f t="shared" si="2"/>
        <v>0</v>
      </c>
      <c r="AT97" s="784"/>
    </row>
    <row r="98" spans="1:46" x14ac:dyDescent="0.2">
      <c r="A98" s="784"/>
      <c r="B98" s="25" t="s">
        <v>688</v>
      </c>
      <c r="C98" s="509" t="s">
        <v>481</v>
      </c>
      <c r="D98" s="510" t="s">
        <v>131</v>
      </c>
      <c r="E98" s="513">
        <f>E99+E102</f>
        <v>0</v>
      </c>
      <c r="F98" s="513">
        <f t="shared" ref="F98:P98" si="59">F99+F102</f>
        <v>0</v>
      </c>
      <c r="G98" s="513">
        <f t="shared" si="59"/>
        <v>0</v>
      </c>
      <c r="H98" s="513">
        <f t="shared" si="59"/>
        <v>0</v>
      </c>
      <c r="I98" s="513">
        <f t="shared" si="59"/>
        <v>0</v>
      </c>
      <c r="J98" s="513">
        <f t="shared" si="59"/>
        <v>0</v>
      </c>
      <c r="K98" s="513">
        <f t="shared" si="59"/>
        <v>0</v>
      </c>
      <c r="L98" s="513">
        <f t="shared" si="59"/>
        <v>0</v>
      </c>
      <c r="M98" s="513">
        <f t="shared" si="59"/>
        <v>0</v>
      </c>
      <c r="N98" s="513">
        <f t="shared" si="59"/>
        <v>0</v>
      </c>
      <c r="O98" s="513">
        <f t="shared" si="59"/>
        <v>0</v>
      </c>
      <c r="P98" s="513">
        <f t="shared" si="59"/>
        <v>0</v>
      </c>
      <c r="Q98" s="131">
        <f t="shared" ref="Q98:Q105" si="60">SUM(E98:P98)</f>
        <v>0</v>
      </c>
      <c r="R98" s="493"/>
      <c r="S98" s="25" t="s">
        <v>688</v>
      </c>
      <c r="T98" s="509" t="s">
        <v>481</v>
      </c>
      <c r="U98" s="513">
        <f>U99+U102</f>
        <v>0</v>
      </c>
      <c r="V98" s="513"/>
      <c r="W98" s="513"/>
      <c r="X98" s="513"/>
      <c r="Y98" s="513"/>
      <c r="Z98" s="513"/>
      <c r="AA98" s="513"/>
      <c r="AB98" s="513"/>
      <c r="AC98" s="513"/>
      <c r="AD98" s="513"/>
      <c r="AE98" s="513"/>
      <c r="AF98" s="1028"/>
      <c r="AG98" s="1014">
        <f>AG99+AG102</f>
        <v>0</v>
      </c>
      <c r="AH98" s="513">
        <f t="shared" ref="AH98:AR98" si="61">AH99+AH102</f>
        <v>0</v>
      </c>
      <c r="AI98" s="513">
        <f t="shared" si="61"/>
        <v>0</v>
      </c>
      <c r="AJ98" s="513">
        <f t="shared" si="61"/>
        <v>0</v>
      </c>
      <c r="AK98" s="513">
        <f t="shared" si="61"/>
        <v>0</v>
      </c>
      <c r="AL98" s="513">
        <f t="shared" si="61"/>
        <v>0</v>
      </c>
      <c r="AM98" s="513">
        <f t="shared" si="61"/>
        <v>0</v>
      </c>
      <c r="AN98" s="513">
        <f t="shared" si="61"/>
        <v>0</v>
      </c>
      <c r="AO98" s="513">
        <f t="shared" si="61"/>
        <v>0</v>
      </c>
      <c r="AP98" s="513">
        <f t="shared" si="61"/>
        <v>0</v>
      </c>
      <c r="AQ98" s="513">
        <f t="shared" si="61"/>
        <v>0</v>
      </c>
      <c r="AR98" s="513">
        <f t="shared" si="61"/>
        <v>0</v>
      </c>
      <c r="AS98" s="131">
        <f t="shared" si="2"/>
        <v>0</v>
      </c>
      <c r="AT98" s="784"/>
    </row>
    <row r="99" spans="1:46" x14ac:dyDescent="0.2">
      <c r="A99" s="784"/>
      <c r="B99" s="25" t="s">
        <v>689</v>
      </c>
      <c r="C99" s="512" t="s">
        <v>690</v>
      </c>
      <c r="D99" s="510" t="s">
        <v>131</v>
      </c>
      <c r="E99" s="513">
        <f t="shared" ref="E99:P99" si="62">E100+E101</f>
        <v>0</v>
      </c>
      <c r="F99" s="513">
        <f t="shared" si="62"/>
        <v>0</v>
      </c>
      <c r="G99" s="513">
        <f t="shared" si="62"/>
        <v>0</v>
      </c>
      <c r="H99" s="513">
        <f t="shared" si="62"/>
        <v>0</v>
      </c>
      <c r="I99" s="513">
        <f t="shared" si="62"/>
        <v>0</v>
      </c>
      <c r="J99" s="513">
        <f t="shared" si="62"/>
        <v>0</v>
      </c>
      <c r="K99" s="513">
        <f t="shared" si="62"/>
        <v>0</v>
      </c>
      <c r="L99" s="513">
        <f t="shared" si="62"/>
        <v>0</v>
      </c>
      <c r="M99" s="513">
        <f t="shared" si="62"/>
        <v>0</v>
      </c>
      <c r="N99" s="513">
        <f t="shared" si="62"/>
        <v>0</v>
      </c>
      <c r="O99" s="513">
        <f t="shared" si="62"/>
        <v>0</v>
      </c>
      <c r="P99" s="513">
        <f t="shared" si="62"/>
        <v>0</v>
      </c>
      <c r="Q99" s="131">
        <f t="shared" si="60"/>
        <v>0</v>
      </c>
      <c r="R99" s="493"/>
      <c r="S99" s="25" t="s">
        <v>689</v>
      </c>
      <c r="T99" s="512" t="s">
        <v>690</v>
      </c>
      <c r="U99" s="513">
        <f>U100+U101</f>
        <v>0</v>
      </c>
      <c r="V99" s="513"/>
      <c r="W99" s="513"/>
      <c r="X99" s="513"/>
      <c r="Y99" s="513"/>
      <c r="Z99" s="513"/>
      <c r="AA99" s="513"/>
      <c r="AB99" s="513"/>
      <c r="AC99" s="513"/>
      <c r="AD99" s="513"/>
      <c r="AE99" s="513"/>
      <c r="AF99" s="1028"/>
      <c r="AG99" s="1014">
        <f>AG100+AG101</f>
        <v>0</v>
      </c>
      <c r="AH99" s="513">
        <f t="shared" ref="AH99:AR99" si="63">AH100+AH101</f>
        <v>0</v>
      </c>
      <c r="AI99" s="513">
        <f t="shared" si="63"/>
        <v>0</v>
      </c>
      <c r="AJ99" s="513">
        <f t="shared" si="63"/>
        <v>0</v>
      </c>
      <c r="AK99" s="513">
        <f t="shared" si="63"/>
        <v>0</v>
      </c>
      <c r="AL99" s="513">
        <f t="shared" si="63"/>
        <v>0</v>
      </c>
      <c r="AM99" s="513">
        <f t="shared" si="63"/>
        <v>0</v>
      </c>
      <c r="AN99" s="513">
        <f t="shared" si="63"/>
        <v>0</v>
      </c>
      <c r="AO99" s="513">
        <f t="shared" si="63"/>
        <v>0</v>
      </c>
      <c r="AP99" s="513">
        <f t="shared" si="63"/>
        <v>0</v>
      </c>
      <c r="AQ99" s="513">
        <f t="shared" si="63"/>
        <v>0</v>
      </c>
      <c r="AR99" s="513">
        <f t="shared" si="63"/>
        <v>0</v>
      </c>
      <c r="AS99" s="131">
        <f t="shared" si="2"/>
        <v>0</v>
      </c>
      <c r="AT99" s="784"/>
    </row>
    <row r="100" spans="1:46" x14ac:dyDescent="0.2">
      <c r="A100" s="784"/>
      <c r="B100" s="25" t="s">
        <v>691</v>
      </c>
      <c r="C100" s="512" t="s">
        <v>692</v>
      </c>
      <c r="D100" s="510" t="s">
        <v>131</v>
      </c>
      <c r="E100" s="500"/>
      <c r="F100" s="500"/>
      <c r="G100" s="500"/>
      <c r="H100" s="500"/>
      <c r="I100" s="500"/>
      <c r="J100" s="500"/>
      <c r="K100" s="500"/>
      <c r="L100" s="500"/>
      <c r="M100" s="500"/>
      <c r="N100" s="500"/>
      <c r="O100" s="500"/>
      <c r="P100" s="500"/>
      <c r="Q100" s="131">
        <f t="shared" si="60"/>
        <v>0</v>
      </c>
      <c r="R100" s="493"/>
      <c r="S100" s="25" t="s">
        <v>691</v>
      </c>
      <c r="T100" s="512" t="s">
        <v>692</v>
      </c>
      <c r="U100" s="500"/>
      <c r="V100" s="500"/>
      <c r="W100" s="500"/>
      <c r="X100" s="500"/>
      <c r="Y100" s="500"/>
      <c r="Z100" s="500"/>
      <c r="AA100" s="500"/>
      <c r="AB100" s="500"/>
      <c r="AC100" s="500"/>
      <c r="AD100" s="500"/>
      <c r="AE100" s="500"/>
      <c r="AF100" s="1027"/>
      <c r="AG100" s="1014">
        <f>+E100*U100</f>
        <v>0</v>
      </c>
      <c r="AH100" s="1014">
        <f t="shared" ref="AH100:AR101" si="64">+F100*V100</f>
        <v>0</v>
      </c>
      <c r="AI100" s="1014">
        <f t="shared" si="64"/>
        <v>0</v>
      </c>
      <c r="AJ100" s="1014">
        <f t="shared" si="64"/>
        <v>0</v>
      </c>
      <c r="AK100" s="1014">
        <f t="shared" si="64"/>
        <v>0</v>
      </c>
      <c r="AL100" s="1014">
        <f t="shared" si="64"/>
        <v>0</v>
      </c>
      <c r="AM100" s="1014">
        <f t="shared" si="64"/>
        <v>0</v>
      </c>
      <c r="AN100" s="1014">
        <f t="shared" si="64"/>
        <v>0</v>
      </c>
      <c r="AO100" s="1014">
        <f t="shared" si="64"/>
        <v>0</v>
      </c>
      <c r="AP100" s="1014">
        <f t="shared" si="64"/>
        <v>0</v>
      </c>
      <c r="AQ100" s="1014">
        <f t="shared" si="64"/>
        <v>0</v>
      </c>
      <c r="AR100" s="1014">
        <f t="shared" si="64"/>
        <v>0</v>
      </c>
      <c r="AS100" s="131">
        <f t="shared" si="2"/>
        <v>0</v>
      </c>
      <c r="AT100" s="784"/>
    </row>
    <row r="101" spans="1:46" x14ac:dyDescent="0.2">
      <c r="A101" s="784"/>
      <c r="B101" s="25" t="s">
        <v>693</v>
      </c>
      <c r="C101" s="512" t="s">
        <v>694</v>
      </c>
      <c r="D101" s="510" t="s">
        <v>131</v>
      </c>
      <c r="E101" s="500"/>
      <c r="F101" s="500"/>
      <c r="G101" s="500"/>
      <c r="H101" s="500"/>
      <c r="I101" s="500"/>
      <c r="J101" s="500"/>
      <c r="K101" s="500"/>
      <c r="L101" s="500"/>
      <c r="M101" s="500"/>
      <c r="N101" s="500"/>
      <c r="O101" s="500"/>
      <c r="P101" s="500"/>
      <c r="Q101" s="131">
        <f t="shared" si="60"/>
        <v>0</v>
      </c>
      <c r="R101" s="493"/>
      <c r="S101" s="25" t="s">
        <v>693</v>
      </c>
      <c r="T101" s="512" t="s">
        <v>694</v>
      </c>
      <c r="U101" s="500"/>
      <c r="V101" s="500"/>
      <c r="W101" s="500"/>
      <c r="X101" s="500"/>
      <c r="Y101" s="500"/>
      <c r="Z101" s="500"/>
      <c r="AA101" s="500"/>
      <c r="AB101" s="500"/>
      <c r="AC101" s="500"/>
      <c r="AD101" s="500"/>
      <c r="AE101" s="500"/>
      <c r="AF101" s="1027"/>
      <c r="AG101" s="1014">
        <f>+E101*U101</f>
        <v>0</v>
      </c>
      <c r="AH101" s="1014">
        <f t="shared" si="64"/>
        <v>0</v>
      </c>
      <c r="AI101" s="1014">
        <f t="shared" si="64"/>
        <v>0</v>
      </c>
      <c r="AJ101" s="1014">
        <f t="shared" si="64"/>
        <v>0</v>
      </c>
      <c r="AK101" s="1014">
        <f t="shared" si="64"/>
        <v>0</v>
      </c>
      <c r="AL101" s="1014">
        <f t="shared" si="64"/>
        <v>0</v>
      </c>
      <c r="AM101" s="1014">
        <f t="shared" si="64"/>
        <v>0</v>
      </c>
      <c r="AN101" s="1014">
        <f t="shared" si="64"/>
        <v>0</v>
      </c>
      <c r="AO101" s="1014">
        <f t="shared" si="64"/>
        <v>0</v>
      </c>
      <c r="AP101" s="1014">
        <f t="shared" si="64"/>
        <v>0</v>
      </c>
      <c r="AQ101" s="1014">
        <f t="shared" si="64"/>
        <v>0</v>
      </c>
      <c r="AR101" s="1014">
        <f t="shared" si="64"/>
        <v>0</v>
      </c>
      <c r="AS101" s="131">
        <f t="shared" si="2"/>
        <v>0</v>
      </c>
      <c r="AT101" s="784"/>
    </row>
    <row r="102" spans="1:46" x14ac:dyDescent="0.2">
      <c r="A102" s="784"/>
      <c r="B102" s="25" t="s">
        <v>695</v>
      </c>
      <c r="C102" s="512" t="s">
        <v>696</v>
      </c>
      <c r="D102" s="510" t="s">
        <v>131</v>
      </c>
      <c r="E102" s="513">
        <f t="shared" ref="E102:P102" si="65">E103+E104</f>
        <v>0</v>
      </c>
      <c r="F102" s="513">
        <f t="shared" si="65"/>
        <v>0</v>
      </c>
      <c r="G102" s="513">
        <f t="shared" si="65"/>
        <v>0</v>
      </c>
      <c r="H102" s="513">
        <f t="shared" si="65"/>
        <v>0</v>
      </c>
      <c r="I102" s="513">
        <f t="shared" si="65"/>
        <v>0</v>
      </c>
      <c r="J102" s="513">
        <f t="shared" si="65"/>
        <v>0</v>
      </c>
      <c r="K102" s="513">
        <f t="shared" si="65"/>
        <v>0</v>
      </c>
      <c r="L102" s="513">
        <f t="shared" si="65"/>
        <v>0</v>
      </c>
      <c r="M102" s="513">
        <f t="shared" si="65"/>
        <v>0</v>
      </c>
      <c r="N102" s="513">
        <f t="shared" si="65"/>
        <v>0</v>
      </c>
      <c r="O102" s="513">
        <f t="shared" si="65"/>
        <v>0</v>
      </c>
      <c r="P102" s="513">
        <f t="shared" si="65"/>
        <v>0</v>
      </c>
      <c r="Q102" s="131">
        <f t="shared" si="60"/>
        <v>0</v>
      </c>
      <c r="R102" s="493"/>
      <c r="S102" s="25" t="s">
        <v>695</v>
      </c>
      <c r="T102" s="512" t="s">
        <v>696</v>
      </c>
      <c r="U102" s="513">
        <f>U103+U104</f>
        <v>0</v>
      </c>
      <c r="V102" s="513"/>
      <c r="W102" s="513"/>
      <c r="X102" s="513"/>
      <c r="Y102" s="513"/>
      <c r="Z102" s="513"/>
      <c r="AA102" s="513"/>
      <c r="AB102" s="513"/>
      <c r="AC102" s="513"/>
      <c r="AD102" s="513"/>
      <c r="AE102" s="513"/>
      <c r="AF102" s="1028"/>
      <c r="AG102" s="1014">
        <f>AG103+AG104</f>
        <v>0</v>
      </c>
      <c r="AH102" s="513">
        <f t="shared" ref="AH102:AR102" si="66">AH103+AH104</f>
        <v>0</v>
      </c>
      <c r="AI102" s="513">
        <f t="shared" si="66"/>
        <v>0</v>
      </c>
      <c r="AJ102" s="513">
        <f t="shared" si="66"/>
        <v>0</v>
      </c>
      <c r="AK102" s="513">
        <f t="shared" si="66"/>
        <v>0</v>
      </c>
      <c r="AL102" s="513">
        <f t="shared" si="66"/>
        <v>0</v>
      </c>
      <c r="AM102" s="513">
        <f t="shared" si="66"/>
        <v>0</v>
      </c>
      <c r="AN102" s="513">
        <f t="shared" si="66"/>
        <v>0</v>
      </c>
      <c r="AO102" s="513">
        <f t="shared" si="66"/>
        <v>0</v>
      </c>
      <c r="AP102" s="513">
        <f t="shared" si="66"/>
        <v>0</v>
      </c>
      <c r="AQ102" s="513">
        <f t="shared" si="66"/>
        <v>0</v>
      </c>
      <c r="AR102" s="513">
        <f t="shared" si="66"/>
        <v>0</v>
      </c>
      <c r="AS102" s="131">
        <f t="shared" si="2"/>
        <v>0</v>
      </c>
      <c r="AT102" s="784"/>
    </row>
    <row r="103" spans="1:46" x14ac:dyDescent="0.2">
      <c r="A103" s="784"/>
      <c r="B103" s="25" t="s">
        <v>697</v>
      </c>
      <c r="C103" s="512" t="s">
        <v>692</v>
      </c>
      <c r="D103" s="510" t="s">
        <v>131</v>
      </c>
      <c r="E103" s="500"/>
      <c r="F103" s="500"/>
      <c r="G103" s="500"/>
      <c r="H103" s="500"/>
      <c r="I103" s="500"/>
      <c r="J103" s="500"/>
      <c r="K103" s="500"/>
      <c r="L103" s="500"/>
      <c r="M103" s="500"/>
      <c r="N103" s="500"/>
      <c r="O103" s="500"/>
      <c r="P103" s="500"/>
      <c r="Q103" s="131">
        <f t="shared" si="60"/>
        <v>0</v>
      </c>
      <c r="R103" s="493"/>
      <c r="S103" s="25" t="s">
        <v>697</v>
      </c>
      <c r="T103" s="512" t="s">
        <v>692</v>
      </c>
      <c r="U103" s="500"/>
      <c r="V103" s="500"/>
      <c r="W103" s="500"/>
      <c r="X103" s="500"/>
      <c r="Y103" s="500"/>
      <c r="Z103" s="500"/>
      <c r="AA103" s="500"/>
      <c r="AB103" s="500"/>
      <c r="AC103" s="500"/>
      <c r="AD103" s="500"/>
      <c r="AE103" s="500"/>
      <c r="AF103" s="1027"/>
      <c r="AG103" s="1014">
        <f>+E103*U103</f>
        <v>0</v>
      </c>
      <c r="AH103" s="1014">
        <f t="shared" ref="AH103:AR104" si="67">+F103*V103</f>
        <v>0</v>
      </c>
      <c r="AI103" s="1014">
        <f t="shared" si="67"/>
        <v>0</v>
      </c>
      <c r="AJ103" s="1014">
        <f t="shared" si="67"/>
        <v>0</v>
      </c>
      <c r="AK103" s="1014">
        <f t="shared" si="67"/>
        <v>0</v>
      </c>
      <c r="AL103" s="1014">
        <f t="shared" si="67"/>
        <v>0</v>
      </c>
      <c r="AM103" s="1014">
        <f t="shared" si="67"/>
        <v>0</v>
      </c>
      <c r="AN103" s="1014">
        <f t="shared" si="67"/>
        <v>0</v>
      </c>
      <c r="AO103" s="1014">
        <f t="shared" si="67"/>
        <v>0</v>
      </c>
      <c r="AP103" s="1014">
        <f t="shared" si="67"/>
        <v>0</v>
      </c>
      <c r="AQ103" s="1014">
        <f t="shared" si="67"/>
        <v>0</v>
      </c>
      <c r="AR103" s="1014">
        <f t="shared" si="67"/>
        <v>0</v>
      </c>
      <c r="AS103" s="131">
        <f t="shared" si="2"/>
        <v>0</v>
      </c>
      <c r="AT103" s="784"/>
    </row>
    <row r="104" spans="1:46" x14ac:dyDescent="0.2">
      <c r="A104" s="784"/>
      <c r="B104" s="25" t="s">
        <v>698</v>
      </c>
      <c r="C104" s="512" t="s">
        <v>694</v>
      </c>
      <c r="D104" s="510" t="s">
        <v>131</v>
      </c>
      <c r="E104" s="500"/>
      <c r="F104" s="500"/>
      <c r="G104" s="500"/>
      <c r="H104" s="500"/>
      <c r="I104" s="500"/>
      <c r="J104" s="500"/>
      <c r="K104" s="500"/>
      <c r="L104" s="500"/>
      <c r="M104" s="500"/>
      <c r="N104" s="500"/>
      <c r="O104" s="500"/>
      <c r="P104" s="500"/>
      <c r="Q104" s="131">
        <f t="shared" si="60"/>
        <v>0</v>
      </c>
      <c r="R104" s="493"/>
      <c r="S104" s="25" t="s">
        <v>698</v>
      </c>
      <c r="T104" s="512" t="s">
        <v>694</v>
      </c>
      <c r="U104" s="500"/>
      <c r="V104" s="500"/>
      <c r="W104" s="500"/>
      <c r="X104" s="500"/>
      <c r="Y104" s="500"/>
      <c r="Z104" s="500"/>
      <c r="AA104" s="500"/>
      <c r="AB104" s="500"/>
      <c r="AC104" s="500"/>
      <c r="AD104" s="500"/>
      <c r="AE104" s="500"/>
      <c r="AF104" s="1027"/>
      <c r="AG104" s="1014">
        <f>+E104*U104</f>
        <v>0</v>
      </c>
      <c r="AH104" s="1014">
        <f t="shared" si="67"/>
        <v>0</v>
      </c>
      <c r="AI104" s="1014">
        <f t="shared" si="67"/>
        <v>0</v>
      </c>
      <c r="AJ104" s="1014">
        <f t="shared" si="67"/>
        <v>0</v>
      </c>
      <c r="AK104" s="1014">
        <f t="shared" si="67"/>
        <v>0</v>
      </c>
      <c r="AL104" s="1014">
        <f t="shared" si="67"/>
        <v>0</v>
      </c>
      <c r="AM104" s="1014">
        <f t="shared" si="67"/>
        <v>0</v>
      </c>
      <c r="AN104" s="1014">
        <f t="shared" si="67"/>
        <v>0</v>
      </c>
      <c r="AO104" s="1014">
        <f t="shared" si="67"/>
        <v>0</v>
      </c>
      <c r="AP104" s="1014">
        <f t="shared" si="67"/>
        <v>0</v>
      </c>
      <c r="AQ104" s="1014">
        <f t="shared" si="67"/>
        <v>0</v>
      </c>
      <c r="AR104" s="1014">
        <f t="shared" si="67"/>
        <v>0</v>
      </c>
      <c r="AS104" s="131">
        <f t="shared" ref="AS104:AS133" si="68">SUM(AG104:AR104)</f>
        <v>0</v>
      </c>
      <c r="AT104" s="784"/>
    </row>
    <row r="105" spans="1:46" x14ac:dyDescent="0.2">
      <c r="A105" s="784"/>
      <c r="B105" s="25" t="s">
        <v>460</v>
      </c>
      <c r="C105" s="509" t="s">
        <v>504</v>
      </c>
      <c r="D105" s="510" t="s">
        <v>131</v>
      </c>
      <c r="E105" s="513">
        <f>E106+E110+E116+E122</f>
        <v>0</v>
      </c>
      <c r="F105" s="513">
        <f t="shared" ref="F105:O105" si="69">F106+F110+F116+F122</f>
        <v>0</v>
      </c>
      <c r="G105" s="513">
        <f t="shared" si="69"/>
        <v>0</v>
      </c>
      <c r="H105" s="513">
        <f t="shared" si="69"/>
        <v>0</v>
      </c>
      <c r="I105" s="513">
        <f t="shared" si="69"/>
        <v>0</v>
      </c>
      <c r="J105" s="513">
        <f t="shared" si="69"/>
        <v>0</v>
      </c>
      <c r="K105" s="513">
        <f t="shared" si="69"/>
        <v>0</v>
      </c>
      <c r="L105" s="513">
        <f t="shared" si="69"/>
        <v>0</v>
      </c>
      <c r="M105" s="513">
        <f t="shared" si="69"/>
        <v>0</v>
      </c>
      <c r="N105" s="513">
        <f t="shared" si="69"/>
        <v>0</v>
      </c>
      <c r="O105" s="513">
        <f t="shared" si="69"/>
        <v>0</v>
      </c>
      <c r="P105" s="513">
        <f>P106+P110+P116+P122</f>
        <v>0</v>
      </c>
      <c r="Q105" s="131">
        <f t="shared" si="60"/>
        <v>0</v>
      </c>
      <c r="R105" s="493"/>
      <c r="S105" s="25" t="s">
        <v>460</v>
      </c>
      <c r="T105" s="509" t="s">
        <v>504</v>
      </c>
      <c r="U105" s="513">
        <f>U106+U110+U116+U122</f>
        <v>0</v>
      </c>
      <c r="V105" s="513"/>
      <c r="W105" s="513"/>
      <c r="X105" s="513"/>
      <c r="Y105" s="513"/>
      <c r="Z105" s="513"/>
      <c r="AA105" s="513"/>
      <c r="AB105" s="513"/>
      <c r="AC105" s="513"/>
      <c r="AD105" s="513"/>
      <c r="AE105" s="513"/>
      <c r="AF105" s="1028"/>
      <c r="AG105" s="1014">
        <f>AG106+AG110+AG116+AG122</f>
        <v>0</v>
      </c>
      <c r="AH105" s="513">
        <f t="shared" ref="AH105:AR105" si="70">AH106+AH110+AH116+AH122</f>
        <v>0</v>
      </c>
      <c r="AI105" s="513">
        <f t="shared" si="70"/>
        <v>0</v>
      </c>
      <c r="AJ105" s="513">
        <f t="shared" si="70"/>
        <v>0</v>
      </c>
      <c r="AK105" s="513">
        <f t="shared" si="70"/>
        <v>0</v>
      </c>
      <c r="AL105" s="513">
        <f t="shared" si="70"/>
        <v>0</v>
      </c>
      <c r="AM105" s="513">
        <f t="shared" si="70"/>
        <v>0</v>
      </c>
      <c r="AN105" s="513">
        <f t="shared" si="70"/>
        <v>0</v>
      </c>
      <c r="AO105" s="513">
        <f t="shared" si="70"/>
        <v>0</v>
      </c>
      <c r="AP105" s="513">
        <f t="shared" si="70"/>
        <v>0</v>
      </c>
      <c r="AQ105" s="513">
        <f t="shared" si="70"/>
        <v>0</v>
      </c>
      <c r="AR105" s="513">
        <f t="shared" si="70"/>
        <v>0</v>
      </c>
      <c r="AS105" s="131">
        <f t="shared" si="68"/>
        <v>0</v>
      </c>
      <c r="AT105" s="784"/>
    </row>
    <row r="106" spans="1:46" x14ac:dyDescent="0.2">
      <c r="A106" s="784"/>
      <c r="B106" s="25"/>
      <c r="C106" s="511" t="s">
        <v>502</v>
      </c>
      <c r="D106" s="510"/>
      <c r="E106" s="513">
        <f>+E108+E109</f>
        <v>0</v>
      </c>
      <c r="F106" s="513">
        <f t="shared" ref="F106:P106" si="71">+F108+F109</f>
        <v>0</v>
      </c>
      <c r="G106" s="513">
        <f t="shared" si="71"/>
        <v>0</v>
      </c>
      <c r="H106" s="513">
        <f t="shared" si="71"/>
        <v>0</v>
      </c>
      <c r="I106" s="513">
        <f t="shared" si="71"/>
        <v>0</v>
      </c>
      <c r="J106" s="513">
        <f t="shared" si="71"/>
        <v>0</v>
      </c>
      <c r="K106" s="513">
        <f t="shared" si="71"/>
        <v>0</v>
      </c>
      <c r="L106" s="513">
        <f t="shared" si="71"/>
        <v>0</v>
      </c>
      <c r="M106" s="513">
        <f t="shared" si="71"/>
        <v>0</v>
      </c>
      <c r="N106" s="513">
        <f t="shared" si="71"/>
        <v>0</v>
      </c>
      <c r="O106" s="513">
        <f t="shared" si="71"/>
        <v>0</v>
      </c>
      <c r="P106" s="513">
        <f t="shared" si="71"/>
        <v>0</v>
      </c>
      <c r="Q106" s="498">
        <f>SUM(E106:P106)</f>
        <v>0</v>
      </c>
      <c r="R106" s="493"/>
      <c r="S106" s="25"/>
      <c r="T106" s="511" t="s">
        <v>502</v>
      </c>
      <c r="U106" s="513">
        <f>+U108+U109</f>
        <v>0</v>
      </c>
      <c r="V106" s="513"/>
      <c r="W106" s="513"/>
      <c r="X106" s="513"/>
      <c r="Y106" s="513"/>
      <c r="Z106" s="513"/>
      <c r="AA106" s="513"/>
      <c r="AB106" s="513"/>
      <c r="AC106" s="513"/>
      <c r="AD106" s="513"/>
      <c r="AE106" s="513"/>
      <c r="AF106" s="1028"/>
      <c r="AG106" s="1014">
        <f>+AG108+AG109</f>
        <v>0</v>
      </c>
      <c r="AH106" s="513">
        <f t="shared" ref="AH106:AR106" si="72">+AH108+AH109</f>
        <v>0</v>
      </c>
      <c r="AI106" s="513">
        <f t="shared" si="72"/>
        <v>0</v>
      </c>
      <c r="AJ106" s="513">
        <f t="shared" si="72"/>
        <v>0</v>
      </c>
      <c r="AK106" s="513">
        <f t="shared" si="72"/>
        <v>0</v>
      </c>
      <c r="AL106" s="513">
        <f t="shared" si="72"/>
        <v>0</v>
      </c>
      <c r="AM106" s="513">
        <f t="shared" si="72"/>
        <v>0</v>
      </c>
      <c r="AN106" s="513">
        <f t="shared" si="72"/>
        <v>0</v>
      </c>
      <c r="AO106" s="513">
        <f t="shared" si="72"/>
        <v>0</v>
      </c>
      <c r="AP106" s="513">
        <f t="shared" si="72"/>
        <v>0</v>
      </c>
      <c r="AQ106" s="513">
        <f t="shared" si="72"/>
        <v>0</v>
      </c>
      <c r="AR106" s="513">
        <f t="shared" si="72"/>
        <v>0</v>
      </c>
      <c r="AS106" s="498">
        <f t="shared" si="68"/>
        <v>0</v>
      </c>
      <c r="AT106" s="784"/>
    </row>
    <row r="107" spans="1:46" x14ac:dyDescent="0.2">
      <c r="A107" s="784"/>
      <c r="B107" s="25" t="s">
        <v>499</v>
      </c>
      <c r="C107" s="509" t="s">
        <v>488</v>
      </c>
      <c r="D107" s="510"/>
      <c r="E107" s="513"/>
      <c r="F107" s="513"/>
      <c r="G107" s="513"/>
      <c r="H107" s="513"/>
      <c r="I107" s="513"/>
      <c r="J107" s="513"/>
      <c r="K107" s="513"/>
      <c r="L107" s="513"/>
      <c r="M107" s="513"/>
      <c r="N107" s="513"/>
      <c r="O107" s="513"/>
      <c r="P107" s="513"/>
      <c r="Q107" s="498"/>
      <c r="R107" s="493"/>
      <c r="S107" s="25" t="s">
        <v>499</v>
      </c>
      <c r="T107" s="509" t="s">
        <v>488</v>
      </c>
      <c r="U107" s="513"/>
      <c r="V107" s="513"/>
      <c r="W107" s="513"/>
      <c r="X107" s="513"/>
      <c r="Y107" s="513"/>
      <c r="Z107" s="513"/>
      <c r="AA107" s="513"/>
      <c r="AB107" s="513"/>
      <c r="AC107" s="513"/>
      <c r="AD107" s="513"/>
      <c r="AE107" s="513"/>
      <c r="AF107" s="1028"/>
      <c r="AG107" s="1014"/>
      <c r="AH107" s="513"/>
      <c r="AI107" s="513"/>
      <c r="AJ107" s="513"/>
      <c r="AK107" s="513"/>
      <c r="AL107" s="513"/>
      <c r="AM107" s="513"/>
      <c r="AN107" s="513"/>
      <c r="AO107" s="513"/>
      <c r="AP107" s="513"/>
      <c r="AQ107" s="513"/>
      <c r="AR107" s="513"/>
      <c r="AS107" s="498">
        <f t="shared" si="68"/>
        <v>0</v>
      </c>
      <c r="AT107" s="784"/>
    </row>
    <row r="108" spans="1:46" x14ac:dyDescent="0.2">
      <c r="A108" s="784"/>
      <c r="B108" s="25" t="s">
        <v>500</v>
      </c>
      <c r="C108" s="495" t="s">
        <v>648</v>
      </c>
      <c r="D108" s="510" t="s">
        <v>479</v>
      </c>
      <c r="E108" s="500"/>
      <c r="F108" s="500"/>
      <c r="G108" s="500"/>
      <c r="H108" s="500"/>
      <c r="I108" s="500"/>
      <c r="J108" s="500"/>
      <c r="K108" s="500"/>
      <c r="L108" s="500"/>
      <c r="M108" s="500"/>
      <c r="N108" s="500"/>
      <c r="O108" s="500"/>
      <c r="P108" s="500"/>
      <c r="Q108" s="131"/>
      <c r="R108" s="493"/>
      <c r="S108" s="25" t="s">
        <v>500</v>
      </c>
      <c r="T108" s="495" t="s">
        <v>648</v>
      </c>
      <c r="U108" s="500"/>
      <c r="V108" s="500"/>
      <c r="W108" s="500"/>
      <c r="X108" s="500"/>
      <c r="Y108" s="500"/>
      <c r="Z108" s="500"/>
      <c r="AA108" s="500"/>
      <c r="AB108" s="500"/>
      <c r="AC108" s="500"/>
      <c r="AD108" s="500"/>
      <c r="AE108" s="500"/>
      <c r="AF108" s="1027"/>
      <c r="AG108" s="1014">
        <f>+E108*U108</f>
        <v>0</v>
      </c>
      <c r="AH108" s="1014">
        <f t="shared" ref="AH108:AR109" si="73">+F108*V108</f>
        <v>0</v>
      </c>
      <c r="AI108" s="1014">
        <f t="shared" si="73"/>
        <v>0</v>
      </c>
      <c r="AJ108" s="1014">
        <f t="shared" si="73"/>
        <v>0</v>
      </c>
      <c r="AK108" s="1014">
        <f t="shared" si="73"/>
        <v>0</v>
      </c>
      <c r="AL108" s="1014">
        <f t="shared" si="73"/>
        <v>0</v>
      </c>
      <c r="AM108" s="1014">
        <f t="shared" si="73"/>
        <v>0</v>
      </c>
      <c r="AN108" s="1014">
        <f t="shared" si="73"/>
        <v>0</v>
      </c>
      <c r="AO108" s="1014">
        <f t="shared" si="73"/>
        <v>0</v>
      </c>
      <c r="AP108" s="1014">
        <f t="shared" si="73"/>
        <v>0</v>
      </c>
      <c r="AQ108" s="1014">
        <f t="shared" si="73"/>
        <v>0</v>
      </c>
      <c r="AR108" s="1014">
        <f t="shared" si="73"/>
        <v>0</v>
      </c>
      <c r="AS108" s="131">
        <f t="shared" si="68"/>
        <v>0</v>
      </c>
      <c r="AT108" s="784"/>
    </row>
    <row r="109" spans="1:46" x14ac:dyDescent="0.2">
      <c r="A109" s="784"/>
      <c r="B109" s="25" t="s">
        <v>699</v>
      </c>
      <c r="C109" s="509" t="s">
        <v>481</v>
      </c>
      <c r="D109" s="510" t="s">
        <v>131</v>
      </c>
      <c r="E109" s="500"/>
      <c r="F109" s="500"/>
      <c r="G109" s="500"/>
      <c r="H109" s="500"/>
      <c r="I109" s="500"/>
      <c r="J109" s="500"/>
      <c r="K109" s="500"/>
      <c r="L109" s="500"/>
      <c r="M109" s="500"/>
      <c r="N109" s="500"/>
      <c r="O109" s="500"/>
      <c r="P109" s="500"/>
      <c r="Q109" s="131">
        <f>SUM(E109:P109)</f>
        <v>0</v>
      </c>
      <c r="R109" s="493"/>
      <c r="S109" s="25" t="s">
        <v>699</v>
      </c>
      <c r="T109" s="509" t="s">
        <v>481</v>
      </c>
      <c r="U109" s="500"/>
      <c r="V109" s="500"/>
      <c r="W109" s="500"/>
      <c r="X109" s="500"/>
      <c r="Y109" s="500"/>
      <c r="Z109" s="500"/>
      <c r="AA109" s="500"/>
      <c r="AB109" s="500"/>
      <c r="AC109" s="500"/>
      <c r="AD109" s="500"/>
      <c r="AE109" s="500"/>
      <c r="AF109" s="1027"/>
      <c r="AG109" s="1014">
        <f>+E109*U109</f>
        <v>0</v>
      </c>
      <c r="AH109" s="1014">
        <f t="shared" si="73"/>
        <v>0</v>
      </c>
      <c r="AI109" s="1014">
        <f t="shared" si="73"/>
        <v>0</v>
      </c>
      <c r="AJ109" s="1014">
        <f t="shared" si="73"/>
        <v>0</v>
      </c>
      <c r="AK109" s="1014">
        <f t="shared" si="73"/>
        <v>0</v>
      </c>
      <c r="AL109" s="1014">
        <f t="shared" si="73"/>
        <v>0</v>
      </c>
      <c r="AM109" s="1014">
        <f t="shared" si="73"/>
        <v>0</v>
      </c>
      <c r="AN109" s="1014">
        <f t="shared" si="73"/>
        <v>0</v>
      </c>
      <c r="AO109" s="1014">
        <f t="shared" si="73"/>
        <v>0</v>
      </c>
      <c r="AP109" s="1014">
        <f t="shared" si="73"/>
        <v>0</v>
      </c>
      <c r="AQ109" s="1014">
        <f t="shared" si="73"/>
        <v>0</v>
      </c>
      <c r="AR109" s="1014">
        <f t="shared" si="73"/>
        <v>0</v>
      </c>
      <c r="AS109" s="131">
        <f t="shared" si="68"/>
        <v>0</v>
      </c>
      <c r="AT109" s="784"/>
    </row>
    <row r="110" spans="1:46" x14ac:dyDescent="0.2">
      <c r="A110" s="784"/>
      <c r="B110" s="25"/>
      <c r="C110" s="511" t="s">
        <v>503</v>
      </c>
      <c r="D110" s="526"/>
      <c r="E110" s="513">
        <f>+E112+E113</f>
        <v>0</v>
      </c>
      <c r="F110" s="513">
        <f t="shared" ref="F110:P110" si="74">+F112+F113</f>
        <v>0</v>
      </c>
      <c r="G110" s="513">
        <f t="shared" si="74"/>
        <v>0</v>
      </c>
      <c r="H110" s="513">
        <f t="shared" si="74"/>
        <v>0</v>
      </c>
      <c r="I110" s="513">
        <f t="shared" si="74"/>
        <v>0</v>
      </c>
      <c r="J110" s="513">
        <f t="shared" si="74"/>
        <v>0</v>
      </c>
      <c r="K110" s="513">
        <f t="shared" si="74"/>
        <v>0</v>
      </c>
      <c r="L110" s="513">
        <f t="shared" si="74"/>
        <v>0</v>
      </c>
      <c r="M110" s="513">
        <f t="shared" si="74"/>
        <v>0</v>
      </c>
      <c r="N110" s="513">
        <f t="shared" si="74"/>
        <v>0</v>
      </c>
      <c r="O110" s="513">
        <f t="shared" si="74"/>
        <v>0</v>
      </c>
      <c r="P110" s="513">
        <f t="shared" si="74"/>
        <v>0</v>
      </c>
      <c r="Q110" s="131">
        <f>SUM(E110:P110)</f>
        <v>0</v>
      </c>
      <c r="R110" s="493"/>
      <c r="S110" s="25"/>
      <c r="T110" s="511" t="s">
        <v>503</v>
      </c>
      <c r="U110" s="513">
        <f>+U112+U113</f>
        <v>0</v>
      </c>
      <c r="V110" s="513"/>
      <c r="W110" s="513"/>
      <c r="X110" s="513"/>
      <c r="Y110" s="513"/>
      <c r="Z110" s="513"/>
      <c r="AA110" s="513"/>
      <c r="AB110" s="513"/>
      <c r="AC110" s="513"/>
      <c r="AD110" s="513"/>
      <c r="AE110" s="513"/>
      <c r="AF110" s="1028"/>
      <c r="AG110" s="1014">
        <f>+AG112+AG113</f>
        <v>0</v>
      </c>
      <c r="AH110" s="513">
        <f t="shared" ref="AH110:AR110" si="75">+AH112+AH113</f>
        <v>0</v>
      </c>
      <c r="AI110" s="513">
        <f t="shared" si="75"/>
        <v>0</v>
      </c>
      <c r="AJ110" s="513">
        <f t="shared" si="75"/>
        <v>0</v>
      </c>
      <c r="AK110" s="513">
        <f t="shared" si="75"/>
        <v>0</v>
      </c>
      <c r="AL110" s="513">
        <f t="shared" si="75"/>
        <v>0</v>
      </c>
      <c r="AM110" s="513">
        <f t="shared" si="75"/>
        <v>0</v>
      </c>
      <c r="AN110" s="513">
        <f t="shared" si="75"/>
        <v>0</v>
      </c>
      <c r="AO110" s="513">
        <f t="shared" si="75"/>
        <v>0</v>
      </c>
      <c r="AP110" s="513">
        <f t="shared" si="75"/>
        <v>0</v>
      </c>
      <c r="AQ110" s="513">
        <f t="shared" si="75"/>
        <v>0</v>
      </c>
      <c r="AR110" s="513">
        <f t="shared" si="75"/>
        <v>0</v>
      </c>
      <c r="AS110" s="131">
        <f t="shared" si="68"/>
        <v>0</v>
      </c>
      <c r="AT110" s="784"/>
    </row>
    <row r="111" spans="1:46" x14ac:dyDescent="0.2">
      <c r="A111" s="784"/>
      <c r="B111" s="25" t="s">
        <v>700</v>
      </c>
      <c r="C111" s="509" t="s">
        <v>488</v>
      </c>
      <c r="D111" s="510"/>
      <c r="E111" s="513"/>
      <c r="F111" s="513"/>
      <c r="G111" s="513"/>
      <c r="H111" s="513"/>
      <c r="I111" s="513"/>
      <c r="J111" s="513"/>
      <c r="K111" s="513"/>
      <c r="L111" s="513"/>
      <c r="M111" s="513"/>
      <c r="N111" s="513"/>
      <c r="O111" s="513"/>
      <c r="P111" s="513"/>
      <c r="Q111" s="498"/>
      <c r="R111" s="493"/>
      <c r="S111" s="25" t="s">
        <v>700</v>
      </c>
      <c r="T111" s="509" t="s">
        <v>488</v>
      </c>
      <c r="U111" s="513"/>
      <c r="V111" s="513"/>
      <c r="W111" s="513"/>
      <c r="X111" s="513"/>
      <c r="Y111" s="513"/>
      <c r="Z111" s="513"/>
      <c r="AA111" s="513"/>
      <c r="AB111" s="513"/>
      <c r="AC111" s="513"/>
      <c r="AD111" s="513"/>
      <c r="AE111" s="513"/>
      <c r="AF111" s="1028"/>
      <c r="AG111" s="1014"/>
      <c r="AH111" s="513"/>
      <c r="AI111" s="513"/>
      <c r="AJ111" s="513"/>
      <c r="AK111" s="513"/>
      <c r="AL111" s="513"/>
      <c r="AM111" s="513"/>
      <c r="AN111" s="513"/>
      <c r="AO111" s="513"/>
      <c r="AP111" s="513"/>
      <c r="AQ111" s="513"/>
      <c r="AR111" s="513"/>
      <c r="AS111" s="498">
        <f t="shared" si="68"/>
        <v>0</v>
      </c>
      <c r="AT111" s="784"/>
    </row>
    <row r="112" spans="1:46" x14ac:dyDescent="0.2">
      <c r="A112" s="784"/>
      <c r="B112" s="25" t="s">
        <v>701</v>
      </c>
      <c r="C112" s="495" t="s">
        <v>648</v>
      </c>
      <c r="D112" s="510" t="s">
        <v>479</v>
      </c>
      <c r="E112" s="500"/>
      <c r="F112" s="500"/>
      <c r="G112" s="500"/>
      <c r="H112" s="500"/>
      <c r="I112" s="500"/>
      <c r="J112" s="500"/>
      <c r="K112" s="500"/>
      <c r="L112" s="500"/>
      <c r="M112" s="500"/>
      <c r="N112" s="500"/>
      <c r="O112" s="500"/>
      <c r="P112" s="500"/>
      <c r="Q112" s="131"/>
      <c r="R112" s="493"/>
      <c r="S112" s="25" t="s">
        <v>701</v>
      </c>
      <c r="T112" s="495" t="s">
        <v>648</v>
      </c>
      <c r="U112" s="500"/>
      <c r="V112" s="500"/>
      <c r="W112" s="500"/>
      <c r="X112" s="500"/>
      <c r="Y112" s="500"/>
      <c r="Z112" s="500"/>
      <c r="AA112" s="500"/>
      <c r="AB112" s="500"/>
      <c r="AC112" s="500"/>
      <c r="AD112" s="500"/>
      <c r="AE112" s="500"/>
      <c r="AF112" s="1027"/>
      <c r="AG112" s="1014">
        <f>+E112*U112</f>
        <v>0</v>
      </c>
      <c r="AH112" s="1014">
        <f t="shared" ref="AH112:AR112" si="76">+F112*V112</f>
        <v>0</v>
      </c>
      <c r="AI112" s="1014">
        <f t="shared" si="76"/>
        <v>0</v>
      </c>
      <c r="AJ112" s="1014">
        <f t="shared" si="76"/>
        <v>0</v>
      </c>
      <c r="AK112" s="1014">
        <f t="shared" si="76"/>
        <v>0</v>
      </c>
      <c r="AL112" s="1014">
        <f t="shared" si="76"/>
        <v>0</v>
      </c>
      <c r="AM112" s="1014">
        <f t="shared" si="76"/>
        <v>0</v>
      </c>
      <c r="AN112" s="1014">
        <f t="shared" si="76"/>
        <v>0</v>
      </c>
      <c r="AO112" s="1014">
        <f t="shared" si="76"/>
        <v>0</v>
      </c>
      <c r="AP112" s="1014">
        <f t="shared" si="76"/>
        <v>0</v>
      </c>
      <c r="AQ112" s="1014">
        <f t="shared" si="76"/>
        <v>0</v>
      </c>
      <c r="AR112" s="1014">
        <f t="shared" si="76"/>
        <v>0</v>
      </c>
      <c r="AS112" s="131">
        <f t="shared" si="68"/>
        <v>0</v>
      </c>
      <c r="AT112" s="784"/>
    </row>
    <row r="113" spans="1:46" x14ac:dyDescent="0.2">
      <c r="A113" s="784"/>
      <c r="B113" s="25" t="s">
        <v>702</v>
      </c>
      <c r="C113" s="509" t="s">
        <v>481</v>
      </c>
      <c r="D113" s="510" t="s">
        <v>131</v>
      </c>
      <c r="E113" s="513">
        <f t="shared" ref="E113:P113" si="77">E114+E115</f>
        <v>0</v>
      </c>
      <c r="F113" s="513">
        <f t="shared" si="77"/>
        <v>0</v>
      </c>
      <c r="G113" s="513">
        <f t="shared" si="77"/>
        <v>0</v>
      </c>
      <c r="H113" s="513">
        <f t="shared" si="77"/>
        <v>0</v>
      </c>
      <c r="I113" s="513">
        <f t="shared" si="77"/>
        <v>0</v>
      </c>
      <c r="J113" s="513">
        <f t="shared" si="77"/>
        <v>0</v>
      </c>
      <c r="K113" s="513">
        <f t="shared" si="77"/>
        <v>0</v>
      </c>
      <c r="L113" s="513">
        <f t="shared" si="77"/>
        <v>0</v>
      </c>
      <c r="M113" s="513">
        <f t="shared" si="77"/>
        <v>0</v>
      </c>
      <c r="N113" s="513">
        <f t="shared" si="77"/>
        <v>0</v>
      </c>
      <c r="O113" s="513">
        <f t="shared" si="77"/>
        <v>0</v>
      </c>
      <c r="P113" s="513">
        <f t="shared" si="77"/>
        <v>0</v>
      </c>
      <c r="Q113" s="131">
        <f>SUM(E113:P113)</f>
        <v>0</v>
      </c>
      <c r="R113" s="493"/>
      <c r="S113" s="25" t="s">
        <v>702</v>
      </c>
      <c r="T113" s="509" t="s">
        <v>481</v>
      </c>
      <c r="U113" s="513">
        <f>U114+U115</f>
        <v>0</v>
      </c>
      <c r="V113" s="513"/>
      <c r="W113" s="513"/>
      <c r="X113" s="513"/>
      <c r="Y113" s="513"/>
      <c r="Z113" s="513"/>
      <c r="AA113" s="513"/>
      <c r="AB113" s="513"/>
      <c r="AC113" s="513"/>
      <c r="AD113" s="513"/>
      <c r="AE113" s="513"/>
      <c r="AF113" s="1028"/>
      <c r="AG113" s="1014">
        <f>AG114+AG115</f>
        <v>0</v>
      </c>
      <c r="AH113" s="513">
        <f t="shared" ref="AH113:AR113" si="78">AH114+AH115</f>
        <v>0</v>
      </c>
      <c r="AI113" s="513">
        <f t="shared" si="78"/>
        <v>0</v>
      </c>
      <c r="AJ113" s="513">
        <f t="shared" si="78"/>
        <v>0</v>
      </c>
      <c r="AK113" s="513">
        <f t="shared" si="78"/>
        <v>0</v>
      </c>
      <c r="AL113" s="513">
        <f t="shared" si="78"/>
        <v>0</v>
      </c>
      <c r="AM113" s="513">
        <f t="shared" si="78"/>
        <v>0</v>
      </c>
      <c r="AN113" s="513">
        <f t="shared" si="78"/>
        <v>0</v>
      </c>
      <c r="AO113" s="513">
        <f t="shared" si="78"/>
        <v>0</v>
      </c>
      <c r="AP113" s="513">
        <f t="shared" si="78"/>
        <v>0</v>
      </c>
      <c r="AQ113" s="513">
        <f t="shared" si="78"/>
        <v>0</v>
      </c>
      <c r="AR113" s="513">
        <f t="shared" si="78"/>
        <v>0</v>
      </c>
      <c r="AS113" s="131">
        <f t="shared" si="68"/>
        <v>0</v>
      </c>
      <c r="AT113" s="784"/>
    </row>
    <row r="114" spans="1:46" x14ac:dyDescent="0.2">
      <c r="A114" s="784"/>
      <c r="B114" s="25" t="s">
        <v>703</v>
      </c>
      <c r="C114" s="512" t="s">
        <v>690</v>
      </c>
      <c r="D114" s="510" t="s">
        <v>131</v>
      </c>
      <c r="E114" s="500"/>
      <c r="F114" s="500"/>
      <c r="G114" s="500"/>
      <c r="H114" s="500"/>
      <c r="I114" s="500"/>
      <c r="J114" s="500"/>
      <c r="K114" s="500"/>
      <c r="L114" s="500"/>
      <c r="M114" s="500"/>
      <c r="N114" s="500"/>
      <c r="O114" s="500"/>
      <c r="P114" s="500"/>
      <c r="Q114" s="131">
        <f>SUM(E114:P114)</f>
        <v>0</v>
      </c>
      <c r="R114" s="493"/>
      <c r="S114" s="25" t="s">
        <v>703</v>
      </c>
      <c r="T114" s="512" t="s">
        <v>690</v>
      </c>
      <c r="U114" s="500"/>
      <c r="V114" s="500"/>
      <c r="W114" s="500"/>
      <c r="X114" s="500"/>
      <c r="Y114" s="500"/>
      <c r="Z114" s="500"/>
      <c r="AA114" s="500"/>
      <c r="AB114" s="500"/>
      <c r="AC114" s="500"/>
      <c r="AD114" s="500"/>
      <c r="AE114" s="500"/>
      <c r="AF114" s="1027"/>
      <c r="AG114" s="1014">
        <f>+E114*U114</f>
        <v>0</v>
      </c>
      <c r="AH114" s="1014">
        <f t="shared" ref="AH114:AR115" si="79">+F114*V114</f>
        <v>0</v>
      </c>
      <c r="AI114" s="1014">
        <f t="shared" si="79"/>
        <v>0</v>
      </c>
      <c r="AJ114" s="1014">
        <f t="shared" si="79"/>
        <v>0</v>
      </c>
      <c r="AK114" s="1014">
        <f t="shared" si="79"/>
        <v>0</v>
      </c>
      <c r="AL114" s="1014">
        <f t="shared" si="79"/>
        <v>0</v>
      </c>
      <c r="AM114" s="1014">
        <f t="shared" si="79"/>
        <v>0</v>
      </c>
      <c r="AN114" s="1014">
        <f t="shared" si="79"/>
        <v>0</v>
      </c>
      <c r="AO114" s="1014">
        <f t="shared" si="79"/>
        <v>0</v>
      </c>
      <c r="AP114" s="1014">
        <f t="shared" si="79"/>
        <v>0</v>
      </c>
      <c r="AQ114" s="1014">
        <f t="shared" si="79"/>
        <v>0</v>
      </c>
      <c r="AR114" s="1014">
        <f t="shared" si="79"/>
        <v>0</v>
      </c>
      <c r="AS114" s="131">
        <f t="shared" si="68"/>
        <v>0</v>
      </c>
      <c r="AT114" s="784"/>
    </row>
    <row r="115" spans="1:46" x14ac:dyDescent="0.2">
      <c r="A115" s="784"/>
      <c r="B115" s="25" t="s">
        <v>704</v>
      </c>
      <c r="C115" s="512" t="s">
        <v>696</v>
      </c>
      <c r="D115" s="510" t="s">
        <v>131</v>
      </c>
      <c r="E115" s="500"/>
      <c r="F115" s="500"/>
      <c r="G115" s="500"/>
      <c r="H115" s="500"/>
      <c r="I115" s="500"/>
      <c r="J115" s="500"/>
      <c r="K115" s="500"/>
      <c r="L115" s="500"/>
      <c r="M115" s="500"/>
      <c r="N115" s="500"/>
      <c r="O115" s="500"/>
      <c r="P115" s="500"/>
      <c r="Q115" s="131">
        <f>SUM(E115:P115)</f>
        <v>0</v>
      </c>
      <c r="R115" s="493"/>
      <c r="S115" s="25" t="s">
        <v>704</v>
      </c>
      <c r="T115" s="512" t="s">
        <v>696</v>
      </c>
      <c r="U115" s="500"/>
      <c r="V115" s="500"/>
      <c r="W115" s="500"/>
      <c r="X115" s="500"/>
      <c r="Y115" s="500"/>
      <c r="Z115" s="500"/>
      <c r="AA115" s="500"/>
      <c r="AB115" s="500"/>
      <c r="AC115" s="500"/>
      <c r="AD115" s="500"/>
      <c r="AE115" s="500"/>
      <c r="AF115" s="1027"/>
      <c r="AG115" s="1014">
        <f>+E115*U115</f>
        <v>0</v>
      </c>
      <c r="AH115" s="1014">
        <f t="shared" si="79"/>
        <v>0</v>
      </c>
      <c r="AI115" s="1014">
        <f t="shared" si="79"/>
        <v>0</v>
      </c>
      <c r="AJ115" s="1014">
        <f t="shared" si="79"/>
        <v>0</v>
      </c>
      <c r="AK115" s="1014">
        <f t="shared" si="79"/>
        <v>0</v>
      </c>
      <c r="AL115" s="1014">
        <f t="shared" si="79"/>
        <v>0</v>
      </c>
      <c r="AM115" s="1014">
        <f t="shared" si="79"/>
        <v>0</v>
      </c>
      <c r="AN115" s="1014">
        <f t="shared" si="79"/>
        <v>0</v>
      </c>
      <c r="AO115" s="1014">
        <f t="shared" si="79"/>
        <v>0</v>
      </c>
      <c r="AP115" s="1014">
        <f t="shared" si="79"/>
        <v>0</v>
      </c>
      <c r="AQ115" s="1014">
        <f t="shared" si="79"/>
        <v>0</v>
      </c>
      <c r="AR115" s="1014">
        <f t="shared" si="79"/>
        <v>0</v>
      </c>
      <c r="AS115" s="131">
        <f t="shared" si="68"/>
        <v>0</v>
      </c>
      <c r="AT115" s="784"/>
    </row>
    <row r="116" spans="1:46" x14ac:dyDescent="0.2">
      <c r="A116" s="784"/>
      <c r="B116" s="25"/>
      <c r="C116" s="511" t="s">
        <v>705</v>
      </c>
      <c r="D116" s="510"/>
      <c r="E116" s="513">
        <f>+E118+E119</f>
        <v>0</v>
      </c>
      <c r="F116" s="513">
        <f t="shared" ref="F116:P116" si="80">+F118+F119</f>
        <v>0</v>
      </c>
      <c r="G116" s="513">
        <f t="shared" si="80"/>
        <v>0</v>
      </c>
      <c r="H116" s="513">
        <f t="shared" si="80"/>
        <v>0</v>
      </c>
      <c r="I116" s="513">
        <f t="shared" si="80"/>
        <v>0</v>
      </c>
      <c r="J116" s="513">
        <f t="shared" si="80"/>
        <v>0</v>
      </c>
      <c r="K116" s="513">
        <f t="shared" si="80"/>
        <v>0</v>
      </c>
      <c r="L116" s="513">
        <f t="shared" si="80"/>
        <v>0</v>
      </c>
      <c r="M116" s="513">
        <f t="shared" si="80"/>
        <v>0</v>
      </c>
      <c r="N116" s="513">
        <f t="shared" si="80"/>
        <v>0</v>
      </c>
      <c r="O116" s="513">
        <f t="shared" si="80"/>
        <v>0</v>
      </c>
      <c r="P116" s="513">
        <f t="shared" si="80"/>
        <v>0</v>
      </c>
      <c r="Q116" s="131">
        <f>SUM(E116:P116)</f>
        <v>0</v>
      </c>
      <c r="R116" s="493"/>
      <c r="S116" s="25"/>
      <c r="T116" s="511" t="s">
        <v>705</v>
      </c>
      <c r="U116" s="513">
        <f>+U118+U119</f>
        <v>0</v>
      </c>
      <c r="V116" s="513"/>
      <c r="W116" s="513"/>
      <c r="X116" s="513"/>
      <c r="Y116" s="513"/>
      <c r="Z116" s="513"/>
      <c r="AA116" s="513"/>
      <c r="AB116" s="513"/>
      <c r="AC116" s="513"/>
      <c r="AD116" s="513"/>
      <c r="AE116" s="513"/>
      <c r="AF116" s="1028"/>
      <c r="AG116" s="1014">
        <f>+AG118+AG119</f>
        <v>0</v>
      </c>
      <c r="AH116" s="513">
        <f t="shared" ref="AH116:AR116" si="81">+AH118+AH119</f>
        <v>0</v>
      </c>
      <c r="AI116" s="513">
        <f t="shared" si="81"/>
        <v>0</v>
      </c>
      <c r="AJ116" s="513">
        <f t="shared" si="81"/>
        <v>0</v>
      </c>
      <c r="AK116" s="513">
        <f t="shared" si="81"/>
        <v>0</v>
      </c>
      <c r="AL116" s="513">
        <f t="shared" si="81"/>
        <v>0</v>
      </c>
      <c r="AM116" s="513">
        <f t="shared" si="81"/>
        <v>0</v>
      </c>
      <c r="AN116" s="513">
        <f t="shared" si="81"/>
        <v>0</v>
      </c>
      <c r="AO116" s="513">
        <f t="shared" si="81"/>
        <v>0</v>
      </c>
      <c r="AP116" s="513">
        <f t="shared" si="81"/>
        <v>0</v>
      </c>
      <c r="AQ116" s="513">
        <f t="shared" si="81"/>
        <v>0</v>
      </c>
      <c r="AR116" s="513">
        <f t="shared" si="81"/>
        <v>0</v>
      </c>
      <c r="AS116" s="131">
        <f t="shared" si="68"/>
        <v>0</v>
      </c>
      <c r="AT116" s="784"/>
    </row>
    <row r="117" spans="1:46" x14ac:dyDescent="0.2">
      <c r="A117" s="784"/>
      <c r="B117" s="25" t="s">
        <v>706</v>
      </c>
      <c r="C117" s="509" t="s">
        <v>488</v>
      </c>
      <c r="D117" s="510"/>
      <c r="E117" s="513"/>
      <c r="F117" s="513"/>
      <c r="G117" s="513"/>
      <c r="H117" s="513"/>
      <c r="I117" s="513"/>
      <c r="J117" s="513"/>
      <c r="K117" s="513"/>
      <c r="L117" s="513"/>
      <c r="M117" s="513"/>
      <c r="N117" s="513"/>
      <c r="O117" s="513"/>
      <c r="P117" s="513"/>
      <c r="Q117" s="498"/>
      <c r="R117" s="493"/>
      <c r="S117" s="25" t="s">
        <v>706</v>
      </c>
      <c r="T117" s="509" t="s">
        <v>488</v>
      </c>
      <c r="U117" s="513"/>
      <c r="V117" s="513"/>
      <c r="W117" s="513"/>
      <c r="X117" s="513"/>
      <c r="Y117" s="513"/>
      <c r="Z117" s="513"/>
      <c r="AA117" s="513"/>
      <c r="AB117" s="513"/>
      <c r="AC117" s="513"/>
      <c r="AD117" s="513"/>
      <c r="AE117" s="513"/>
      <c r="AF117" s="1028"/>
      <c r="AG117" s="1014"/>
      <c r="AH117" s="513"/>
      <c r="AI117" s="513"/>
      <c r="AJ117" s="513"/>
      <c r="AK117" s="513"/>
      <c r="AL117" s="513"/>
      <c r="AM117" s="513"/>
      <c r="AN117" s="513"/>
      <c r="AO117" s="513"/>
      <c r="AP117" s="513"/>
      <c r="AQ117" s="513"/>
      <c r="AR117" s="513"/>
      <c r="AS117" s="498">
        <f t="shared" si="68"/>
        <v>0</v>
      </c>
      <c r="AT117" s="784"/>
    </row>
    <row r="118" spans="1:46" x14ac:dyDescent="0.2">
      <c r="A118" s="784"/>
      <c r="B118" s="25" t="s">
        <v>707</v>
      </c>
      <c r="C118" s="495" t="s">
        <v>648</v>
      </c>
      <c r="D118" s="510" t="s">
        <v>479</v>
      </c>
      <c r="E118" s="500"/>
      <c r="F118" s="500"/>
      <c r="G118" s="500"/>
      <c r="H118" s="500"/>
      <c r="I118" s="500"/>
      <c r="J118" s="500"/>
      <c r="K118" s="500"/>
      <c r="L118" s="500"/>
      <c r="M118" s="500"/>
      <c r="N118" s="500"/>
      <c r="O118" s="500"/>
      <c r="P118" s="500"/>
      <c r="Q118" s="131">
        <f>SUM(E118:P118)</f>
        <v>0</v>
      </c>
      <c r="R118" s="493"/>
      <c r="S118" s="25" t="s">
        <v>707</v>
      </c>
      <c r="T118" s="495" t="s">
        <v>648</v>
      </c>
      <c r="U118" s="500"/>
      <c r="V118" s="500"/>
      <c r="W118" s="500"/>
      <c r="X118" s="500"/>
      <c r="Y118" s="500"/>
      <c r="Z118" s="500"/>
      <c r="AA118" s="500"/>
      <c r="AB118" s="500"/>
      <c r="AC118" s="500"/>
      <c r="AD118" s="500"/>
      <c r="AE118" s="500"/>
      <c r="AF118" s="1027"/>
      <c r="AG118" s="1014">
        <f>+E118*U118</f>
        <v>0</v>
      </c>
      <c r="AH118" s="1014">
        <f t="shared" ref="AH118:AR118" si="82">+F118*V118</f>
        <v>0</v>
      </c>
      <c r="AI118" s="1014">
        <f t="shared" si="82"/>
        <v>0</v>
      </c>
      <c r="AJ118" s="1014">
        <f t="shared" si="82"/>
        <v>0</v>
      </c>
      <c r="AK118" s="1014">
        <f t="shared" si="82"/>
        <v>0</v>
      </c>
      <c r="AL118" s="1014">
        <f t="shared" si="82"/>
        <v>0</v>
      </c>
      <c r="AM118" s="1014">
        <f t="shared" si="82"/>
        <v>0</v>
      </c>
      <c r="AN118" s="1014">
        <f t="shared" si="82"/>
        <v>0</v>
      </c>
      <c r="AO118" s="1014">
        <f t="shared" si="82"/>
        <v>0</v>
      </c>
      <c r="AP118" s="1014">
        <f t="shared" si="82"/>
        <v>0</v>
      </c>
      <c r="AQ118" s="1014">
        <f t="shared" si="82"/>
        <v>0</v>
      </c>
      <c r="AR118" s="1014">
        <f t="shared" si="82"/>
        <v>0</v>
      </c>
      <c r="AS118" s="131">
        <f t="shared" si="68"/>
        <v>0</v>
      </c>
      <c r="AT118" s="784"/>
    </row>
    <row r="119" spans="1:46" x14ac:dyDescent="0.2">
      <c r="A119" s="784"/>
      <c r="B119" s="25" t="s">
        <v>708</v>
      </c>
      <c r="C119" s="526" t="s">
        <v>481</v>
      </c>
      <c r="D119" s="510" t="s">
        <v>131</v>
      </c>
      <c r="E119" s="513">
        <f t="shared" ref="E119:P119" si="83">E120+E121</f>
        <v>0</v>
      </c>
      <c r="F119" s="513">
        <f t="shared" si="83"/>
        <v>0</v>
      </c>
      <c r="G119" s="513">
        <f t="shared" si="83"/>
        <v>0</v>
      </c>
      <c r="H119" s="513">
        <f t="shared" si="83"/>
        <v>0</v>
      </c>
      <c r="I119" s="513">
        <f t="shared" si="83"/>
        <v>0</v>
      </c>
      <c r="J119" s="513">
        <f t="shared" si="83"/>
        <v>0</v>
      </c>
      <c r="K119" s="513">
        <f t="shared" si="83"/>
        <v>0</v>
      </c>
      <c r="L119" s="513">
        <f t="shared" si="83"/>
        <v>0</v>
      </c>
      <c r="M119" s="513">
        <f t="shared" si="83"/>
        <v>0</v>
      </c>
      <c r="N119" s="513">
        <f t="shared" si="83"/>
        <v>0</v>
      </c>
      <c r="O119" s="513">
        <f t="shared" si="83"/>
        <v>0</v>
      </c>
      <c r="P119" s="513">
        <f t="shared" si="83"/>
        <v>0</v>
      </c>
      <c r="Q119" s="131">
        <f>SUM(E119:P119)</f>
        <v>0</v>
      </c>
      <c r="R119" s="493"/>
      <c r="S119" s="25" t="s">
        <v>708</v>
      </c>
      <c r="T119" s="526" t="s">
        <v>481</v>
      </c>
      <c r="U119" s="513">
        <f>U120+U121</f>
        <v>0</v>
      </c>
      <c r="V119" s="513"/>
      <c r="W119" s="513"/>
      <c r="X119" s="513"/>
      <c r="Y119" s="513"/>
      <c r="Z119" s="513"/>
      <c r="AA119" s="513"/>
      <c r="AB119" s="513"/>
      <c r="AC119" s="513"/>
      <c r="AD119" s="513"/>
      <c r="AE119" s="513"/>
      <c r="AF119" s="1028"/>
      <c r="AG119" s="1014">
        <f>AG120+AG121</f>
        <v>0</v>
      </c>
      <c r="AH119" s="513">
        <f t="shared" ref="AH119:AR119" si="84">AH120+AH121</f>
        <v>0</v>
      </c>
      <c r="AI119" s="513">
        <f t="shared" si="84"/>
        <v>0</v>
      </c>
      <c r="AJ119" s="513">
        <f t="shared" si="84"/>
        <v>0</v>
      </c>
      <c r="AK119" s="513">
        <f t="shared" si="84"/>
        <v>0</v>
      </c>
      <c r="AL119" s="513">
        <f t="shared" si="84"/>
        <v>0</v>
      </c>
      <c r="AM119" s="513">
        <f t="shared" si="84"/>
        <v>0</v>
      </c>
      <c r="AN119" s="513">
        <f t="shared" si="84"/>
        <v>0</v>
      </c>
      <c r="AO119" s="513">
        <f t="shared" si="84"/>
        <v>0</v>
      </c>
      <c r="AP119" s="513">
        <f t="shared" si="84"/>
        <v>0</v>
      </c>
      <c r="AQ119" s="513">
        <f t="shared" si="84"/>
        <v>0</v>
      </c>
      <c r="AR119" s="513">
        <f t="shared" si="84"/>
        <v>0</v>
      </c>
      <c r="AS119" s="131">
        <f t="shared" si="68"/>
        <v>0</v>
      </c>
      <c r="AT119" s="784"/>
    </row>
    <row r="120" spans="1:46" x14ac:dyDescent="0.2">
      <c r="A120" s="784"/>
      <c r="B120" s="25" t="s">
        <v>709</v>
      </c>
      <c r="C120" s="534" t="s">
        <v>690</v>
      </c>
      <c r="D120" s="510" t="s">
        <v>131</v>
      </c>
      <c r="E120" s="500"/>
      <c r="F120" s="500"/>
      <c r="G120" s="500"/>
      <c r="H120" s="500"/>
      <c r="I120" s="500"/>
      <c r="J120" s="500"/>
      <c r="K120" s="500"/>
      <c r="L120" s="500"/>
      <c r="M120" s="500"/>
      <c r="N120" s="500"/>
      <c r="O120" s="500"/>
      <c r="P120" s="500"/>
      <c r="Q120" s="131">
        <f>SUM(E120:P120)</f>
        <v>0</v>
      </c>
      <c r="R120" s="493"/>
      <c r="S120" s="25" t="s">
        <v>709</v>
      </c>
      <c r="T120" s="534" t="s">
        <v>690</v>
      </c>
      <c r="U120" s="500"/>
      <c r="V120" s="500"/>
      <c r="W120" s="500"/>
      <c r="X120" s="500"/>
      <c r="Y120" s="500"/>
      <c r="Z120" s="500"/>
      <c r="AA120" s="500"/>
      <c r="AB120" s="500"/>
      <c r="AC120" s="500"/>
      <c r="AD120" s="500"/>
      <c r="AE120" s="500"/>
      <c r="AF120" s="1027"/>
      <c r="AG120" s="1014">
        <f>+E120*U120</f>
        <v>0</v>
      </c>
      <c r="AH120" s="1014">
        <f t="shared" ref="AH120:AR121" si="85">+F120*V120</f>
        <v>0</v>
      </c>
      <c r="AI120" s="1014">
        <f t="shared" si="85"/>
        <v>0</v>
      </c>
      <c r="AJ120" s="1014">
        <f t="shared" si="85"/>
        <v>0</v>
      </c>
      <c r="AK120" s="1014">
        <f t="shared" si="85"/>
        <v>0</v>
      </c>
      <c r="AL120" s="1014">
        <f t="shared" si="85"/>
        <v>0</v>
      </c>
      <c r="AM120" s="1014">
        <f t="shared" si="85"/>
        <v>0</v>
      </c>
      <c r="AN120" s="1014">
        <f t="shared" si="85"/>
        <v>0</v>
      </c>
      <c r="AO120" s="1014">
        <f t="shared" si="85"/>
        <v>0</v>
      </c>
      <c r="AP120" s="1014">
        <f t="shared" si="85"/>
        <v>0</v>
      </c>
      <c r="AQ120" s="1014">
        <f t="shared" si="85"/>
        <v>0</v>
      </c>
      <c r="AR120" s="1014">
        <f t="shared" si="85"/>
        <v>0</v>
      </c>
      <c r="AS120" s="131">
        <f t="shared" si="68"/>
        <v>0</v>
      </c>
      <c r="AT120" s="784"/>
    </row>
    <row r="121" spans="1:46" x14ac:dyDescent="0.2">
      <c r="A121" s="784"/>
      <c r="B121" s="25" t="s">
        <v>710</v>
      </c>
      <c r="C121" s="534" t="s">
        <v>696</v>
      </c>
      <c r="D121" s="510" t="s">
        <v>131</v>
      </c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131">
        <f>SUM(E121:P121)</f>
        <v>0</v>
      </c>
      <c r="R121" s="493"/>
      <c r="S121" s="25" t="s">
        <v>710</v>
      </c>
      <c r="T121" s="534" t="s">
        <v>696</v>
      </c>
      <c r="U121" s="500"/>
      <c r="V121" s="500"/>
      <c r="W121" s="500"/>
      <c r="X121" s="500"/>
      <c r="Y121" s="500"/>
      <c r="Z121" s="500"/>
      <c r="AA121" s="500"/>
      <c r="AB121" s="500"/>
      <c r="AC121" s="500"/>
      <c r="AD121" s="500"/>
      <c r="AE121" s="500"/>
      <c r="AF121" s="1027"/>
      <c r="AG121" s="1014">
        <f>+E121*U121</f>
        <v>0</v>
      </c>
      <c r="AH121" s="1014">
        <f t="shared" si="85"/>
        <v>0</v>
      </c>
      <c r="AI121" s="1014">
        <f t="shared" si="85"/>
        <v>0</v>
      </c>
      <c r="AJ121" s="1014">
        <f t="shared" si="85"/>
        <v>0</v>
      </c>
      <c r="AK121" s="1014">
        <f t="shared" si="85"/>
        <v>0</v>
      </c>
      <c r="AL121" s="1014">
        <f t="shared" si="85"/>
        <v>0</v>
      </c>
      <c r="AM121" s="1014">
        <f t="shared" si="85"/>
        <v>0</v>
      </c>
      <c r="AN121" s="1014">
        <f t="shared" si="85"/>
        <v>0</v>
      </c>
      <c r="AO121" s="1014">
        <f t="shared" si="85"/>
        <v>0</v>
      </c>
      <c r="AP121" s="1014">
        <f t="shared" si="85"/>
        <v>0</v>
      </c>
      <c r="AQ121" s="1014">
        <f t="shared" si="85"/>
        <v>0</v>
      </c>
      <c r="AR121" s="1014">
        <f t="shared" si="85"/>
        <v>0</v>
      </c>
      <c r="AS121" s="131">
        <f t="shared" si="68"/>
        <v>0</v>
      </c>
      <c r="AT121" s="784"/>
    </row>
    <row r="122" spans="1:46" x14ac:dyDescent="0.2">
      <c r="A122" s="784"/>
      <c r="B122" s="324"/>
      <c r="C122" s="772" t="s">
        <v>505</v>
      </c>
      <c r="D122" s="508"/>
      <c r="E122" s="135">
        <f>+E124+E125</f>
        <v>0</v>
      </c>
      <c r="F122" s="135">
        <f t="shared" ref="F122:P122" si="86">+F124+F125</f>
        <v>0</v>
      </c>
      <c r="G122" s="135">
        <f t="shared" si="86"/>
        <v>0</v>
      </c>
      <c r="H122" s="135">
        <f t="shared" si="86"/>
        <v>0</v>
      </c>
      <c r="I122" s="135">
        <f t="shared" si="86"/>
        <v>0</v>
      </c>
      <c r="J122" s="135">
        <f t="shared" si="86"/>
        <v>0</v>
      </c>
      <c r="K122" s="135">
        <f t="shared" si="86"/>
        <v>0</v>
      </c>
      <c r="L122" s="135">
        <f t="shared" si="86"/>
        <v>0</v>
      </c>
      <c r="M122" s="135">
        <f t="shared" si="86"/>
        <v>0</v>
      </c>
      <c r="N122" s="135">
        <f t="shared" si="86"/>
        <v>0</v>
      </c>
      <c r="O122" s="135">
        <f t="shared" si="86"/>
        <v>0</v>
      </c>
      <c r="P122" s="135">
        <f t="shared" si="86"/>
        <v>0</v>
      </c>
      <c r="Q122" s="130">
        <f>SUM(E122:P122)</f>
        <v>0</v>
      </c>
      <c r="R122" s="493"/>
      <c r="S122" s="324"/>
      <c r="T122" s="772" t="s">
        <v>505</v>
      </c>
      <c r="U122" s="135">
        <f>+U124+U125</f>
        <v>0</v>
      </c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026"/>
      <c r="AG122" s="1013">
        <f>+AG124+AG125</f>
        <v>0</v>
      </c>
      <c r="AH122" s="135">
        <f t="shared" ref="AH122:AR122" si="87">+AH124+AH125</f>
        <v>0</v>
      </c>
      <c r="AI122" s="135">
        <f t="shared" si="87"/>
        <v>0</v>
      </c>
      <c r="AJ122" s="135">
        <f t="shared" si="87"/>
        <v>0</v>
      </c>
      <c r="AK122" s="135">
        <f t="shared" si="87"/>
        <v>0</v>
      </c>
      <c r="AL122" s="135">
        <f t="shared" si="87"/>
        <v>0</v>
      </c>
      <c r="AM122" s="135">
        <f t="shared" si="87"/>
        <v>0</v>
      </c>
      <c r="AN122" s="135">
        <f t="shared" si="87"/>
        <v>0</v>
      </c>
      <c r="AO122" s="135">
        <f t="shared" si="87"/>
        <v>0</v>
      </c>
      <c r="AP122" s="135">
        <f t="shared" si="87"/>
        <v>0</v>
      </c>
      <c r="AQ122" s="135">
        <f t="shared" si="87"/>
        <v>0</v>
      </c>
      <c r="AR122" s="135">
        <f t="shared" si="87"/>
        <v>0</v>
      </c>
      <c r="AS122" s="130">
        <f t="shared" si="68"/>
        <v>0</v>
      </c>
      <c r="AT122" s="784"/>
    </row>
    <row r="123" spans="1:46" x14ac:dyDescent="0.2">
      <c r="A123" s="784"/>
      <c r="B123" s="25" t="s">
        <v>711</v>
      </c>
      <c r="C123" s="509" t="s">
        <v>488</v>
      </c>
      <c r="D123" s="510"/>
      <c r="E123" s="513"/>
      <c r="F123" s="513"/>
      <c r="G123" s="513"/>
      <c r="H123" s="513"/>
      <c r="I123" s="513"/>
      <c r="J123" s="513"/>
      <c r="K123" s="513"/>
      <c r="L123" s="513"/>
      <c r="M123" s="513"/>
      <c r="N123" s="513"/>
      <c r="O123" s="513"/>
      <c r="P123" s="513"/>
      <c r="Q123" s="498"/>
      <c r="R123" s="493"/>
      <c r="S123" s="25" t="s">
        <v>711</v>
      </c>
      <c r="T123" s="509" t="s">
        <v>488</v>
      </c>
      <c r="U123" s="513"/>
      <c r="V123" s="513"/>
      <c r="W123" s="513"/>
      <c r="X123" s="513"/>
      <c r="Y123" s="513"/>
      <c r="Z123" s="513"/>
      <c r="AA123" s="513"/>
      <c r="AB123" s="513"/>
      <c r="AC123" s="513"/>
      <c r="AD123" s="513"/>
      <c r="AE123" s="513"/>
      <c r="AF123" s="1028"/>
      <c r="AG123" s="1014"/>
      <c r="AH123" s="513"/>
      <c r="AI123" s="513"/>
      <c r="AJ123" s="513"/>
      <c r="AK123" s="513"/>
      <c r="AL123" s="513"/>
      <c r="AM123" s="513"/>
      <c r="AN123" s="513"/>
      <c r="AO123" s="513"/>
      <c r="AP123" s="513"/>
      <c r="AQ123" s="513"/>
      <c r="AR123" s="513"/>
      <c r="AS123" s="498">
        <f t="shared" si="68"/>
        <v>0</v>
      </c>
      <c r="AT123" s="784"/>
    </row>
    <row r="124" spans="1:46" x14ac:dyDescent="0.2">
      <c r="A124" s="784"/>
      <c r="B124" s="25" t="s">
        <v>712</v>
      </c>
      <c r="C124" s="495" t="s">
        <v>648</v>
      </c>
      <c r="D124" s="510" t="s">
        <v>479</v>
      </c>
      <c r="E124" s="500"/>
      <c r="F124" s="500"/>
      <c r="G124" s="500"/>
      <c r="H124" s="500"/>
      <c r="I124" s="500"/>
      <c r="J124" s="500"/>
      <c r="K124" s="500"/>
      <c r="L124" s="500"/>
      <c r="M124" s="500"/>
      <c r="N124" s="500"/>
      <c r="O124" s="500"/>
      <c r="P124" s="500"/>
      <c r="Q124" s="131">
        <f>SUM(E124:P124)</f>
        <v>0</v>
      </c>
      <c r="R124" s="493"/>
      <c r="S124" s="25" t="s">
        <v>712</v>
      </c>
      <c r="T124" s="495" t="s">
        <v>648</v>
      </c>
      <c r="U124" s="500"/>
      <c r="V124" s="500"/>
      <c r="W124" s="500"/>
      <c r="X124" s="500"/>
      <c r="Y124" s="500"/>
      <c r="Z124" s="500"/>
      <c r="AA124" s="500"/>
      <c r="AB124" s="500"/>
      <c r="AC124" s="500"/>
      <c r="AD124" s="500"/>
      <c r="AE124" s="500"/>
      <c r="AF124" s="1027"/>
      <c r="AG124" s="1014">
        <f>+E124*U124</f>
        <v>0</v>
      </c>
      <c r="AH124" s="1014">
        <f t="shared" ref="AH124:AR125" si="88">+F124*V124</f>
        <v>0</v>
      </c>
      <c r="AI124" s="1014">
        <f t="shared" si="88"/>
        <v>0</v>
      </c>
      <c r="AJ124" s="1014">
        <f t="shared" si="88"/>
        <v>0</v>
      </c>
      <c r="AK124" s="1014">
        <f t="shared" si="88"/>
        <v>0</v>
      </c>
      <c r="AL124" s="1014">
        <f t="shared" si="88"/>
        <v>0</v>
      </c>
      <c r="AM124" s="1014">
        <f t="shared" si="88"/>
        <v>0</v>
      </c>
      <c r="AN124" s="1014">
        <f t="shared" si="88"/>
        <v>0</v>
      </c>
      <c r="AO124" s="1014">
        <f t="shared" si="88"/>
        <v>0</v>
      </c>
      <c r="AP124" s="1014">
        <f t="shared" si="88"/>
        <v>0</v>
      </c>
      <c r="AQ124" s="1014">
        <f t="shared" si="88"/>
        <v>0</v>
      </c>
      <c r="AR124" s="1014">
        <f t="shared" si="88"/>
        <v>0</v>
      </c>
      <c r="AS124" s="131">
        <f t="shared" si="68"/>
        <v>0</v>
      </c>
      <c r="AT124" s="784"/>
    </row>
    <row r="125" spans="1:46" x14ac:dyDescent="0.2">
      <c r="A125" s="784"/>
      <c r="B125" s="25" t="s">
        <v>713</v>
      </c>
      <c r="C125" s="526" t="s">
        <v>481</v>
      </c>
      <c r="D125" s="510" t="s">
        <v>131</v>
      </c>
      <c r="E125" s="500"/>
      <c r="F125" s="500"/>
      <c r="G125" s="500"/>
      <c r="H125" s="500"/>
      <c r="I125" s="500"/>
      <c r="J125" s="500"/>
      <c r="K125" s="500"/>
      <c r="L125" s="500"/>
      <c r="M125" s="500"/>
      <c r="N125" s="500"/>
      <c r="O125" s="500"/>
      <c r="P125" s="500"/>
      <c r="Q125" s="131">
        <f>SUM(E125:P125)</f>
        <v>0</v>
      </c>
      <c r="R125" s="493"/>
      <c r="S125" s="25" t="s">
        <v>713</v>
      </c>
      <c r="T125" s="526" t="s">
        <v>481</v>
      </c>
      <c r="U125" s="500"/>
      <c r="V125" s="500"/>
      <c r="W125" s="500"/>
      <c r="X125" s="500"/>
      <c r="Y125" s="500"/>
      <c r="Z125" s="500"/>
      <c r="AA125" s="500"/>
      <c r="AB125" s="500"/>
      <c r="AC125" s="500"/>
      <c r="AD125" s="500"/>
      <c r="AE125" s="500"/>
      <c r="AF125" s="1027"/>
      <c r="AG125" s="1014">
        <f>+E125*U125</f>
        <v>0</v>
      </c>
      <c r="AH125" s="1014">
        <f t="shared" si="88"/>
        <v>0</v>
      </c>
      <c r="AI125" s="1014">
        <f t="shared" si="88"/>
        <v>0</v>
      </c>
      <c r="AJ125" s="1014">
        <f t="shared" si="88"/>
        <v>0</v>
      </c>
      <c r="AK125" s="1014">
        <f t="shared" si="88"/>
        <v>0</v>
      </c>
      <c r="AL125" s="1014">
        <f t="shared" si="88"/>
        <v>0</v>
      </c>
      <c r="AM125" s="1014">
        <f t="shared" si="88"/>
        <v>0</v>
      </c>
      <c r="AN125" s="1014">
        <f t="shared" si="88"/>
        <v>0</v>
      </c>
      <c r="AO125" s="1014">
        <f t="shared" si="88"/>
        <v>0</v>
      </c>
      <c r="AP125" s="1014">
        <f t="shared" si="88"/>
        <v>0</v>
      </c>
      <c r="AQ125" s="1014">
        <f t="shared" si="88"/>
        <v>0</v>
      </c>
      <c r="AR125" s="1014">
        <f t="shared" si="88"/>
        <v>0</v>
      </c>
      <c r="AS125" s="131">
        <f t="shared" si="68"/>
        <v>0</v>
      </c>
      <c r="AT125" s="784"/>
    </row>
    <row r="126" spans="1:46" x14ac:dyDescent="0.2">
      <c r="A126" s="784"/>
      <c r="B126" s="322" t="s">
        <v>274</v>
      </c>
      <c r="C126" s="773" t="s">
        <v>714</v>
      </c>
      <c r="D126" s="515" t="s">
        <v>131</v>
      </c>
      <c r="E126" s="133">
        <f>E87+E75</f>
        <v>0</v>
      </c>
      <c r="F126" s="133">
        <f t="shared" ref="F126:P126" si="89">F87+F75</f>
        <v>0</v>
      </c>
      <c r="G126" s="133">
        <f t="shared" si="89"/>
        <v>0</v>
      </c>
      <c r="H126" s="133">
        <f t="shared" si="89"/>
        <v>0</v>
      </c>
      <c r="I126" s="133">
        <f t="shared" si="89"/>
        <v>0</v>
      </c>
      <c r="J126" s="133">
        <f t="shared" si="89"/>
        <v>0</v>
      </c>
      <c r="K126" s="133">
        <f t="shared" si="89"/>
        <v>0</v>
      </c>
      <c r="L126" s="133">
        <f t="shared" si="89"/>
        <v>0</v>
      </c>
      <c r="M126" s="133">
        <f t="shared" si="89"/>
        <v>0</v>
      </c>
      <c r="N126" s="133">
        <f t="shared" si="89"/>
        <v>0</v>
      </c>
      <c r="O126" s="133">
        <f t="shared" si="89"/>
        <v>0</v>
      </c>
      <c r="P126" s="133">
        <f t="shared" si="89"/>
        <v>0</v>
      </c>
      <c r="Q126" s="134">
        <f>SUM(E126:P126)</f>
        <v>0</v>
      </c>
      <c r="R126" s="493"/>
      <c r="S126" s="322" t="s">
        <v>274</v>
      </c>
      <c r="T126" s="773" t="s">
        <v>714</v>
      </c>
      <c r="U126" s="133">
        <f>U87+U75</f>
        <v>0</v>
      </c>
      <c r="V126" s="133"/>
      <c r="W126" s="133"/>
      <c r="X126" s="133"/>
      <c r="Y126" s="133"/>
      <c r="Z126" s="133"/>
      <c r="AA126" s="133"/>
      <c r="AB126" s="133"/>
      <c r="AC126" s="133"/>
      <c r="AD126" s="133"/>
      <c r="AE126" s="133"/>
      <c r="AF126" s="1031"/>
      <c r="AG126" s="1016">
        <f>AG87+AG75</f>
        <v>0</v>
      </c>
      <c r="AH126" s="133">
        <f t="shared" ref="AH126:AR126" si="90">AH87+AH75</f>
        <v>0</v>
      </c>
      <c r="AI126" s="133">
        <f t="shared" si="90"/>
        <v>0</v>
      </c>
      <c r="AJ126" s="133">
        <f t="shared" si="90"/>
        <v>0</v>
      </c>
      <c r="AK126" s="133">
        <f t="shared" si="90"/>
        <v>0</v>
      </c>
      <c r="AL126" s="133">
        <f t="shared" si="90"/>
        <v>0</v>
      </c>
      <c r="AM126" s="133">
        <f t="shared" si="90"/>
        <v>0</v>
      </c>
      <c r="AN126" s="133">
        <f t="shared" si="90"/>
        <v>0</v>
      </c>
      <c r="AO126" s="133">
        <f t="shared" si="90"/>
        <v>0</v>
      </c>
      <c r="AP126" s="133">
        <f t="shared" si="90"/>
        <v>0</v>
      </c>
      <c r="AQ126" s="133">
        <f t="shared" si="90"/>
        <v>0</v>
      </c>
      <c r="AR126" s="133">
        <f t="shared" si="90"/>
        <v>0</v>
      </c>
      <c r="AS126" s="134">
        <f t="shared" si="68"/>
        <v>0</v>
      </c>
      <c r="AT126" s="784"/>
    </row>
    <row r="127" spans="1:46" x14ac:dyDescent="0.2">
      <c r="A127" s="784"/>
      <c r="B127" s="322" t="s">
        <v>275</v>
      </c>
      <c r="C127" s="491" t="s">
        <v>506</v>
      </c>
      <c r="D127" s="515" t="s">
        <v>131</v>
      </c>
      <c r="E127" s="133">
        <f>E130+E133</f>
        <v>0</v>
      </c>
      <c r="F127" s="133">
        <f t="shared" ref="F127:P127" si="91">F130+F133</f>
        <v>0</v>
      </c>
      <c r="G127" s="133">
        <f t="shared" si="91"/>
        <v>0</v>
      </c>
      <c r="H127" s="133">
        <f t="shared" si="91"/>
        <v>0</v>
      </c>
      <c r="I127" s="133">
        <f t="shared" si="91"/>
        <v>0</v>
      </c>
      <c r="J127" s="133">
        <f t="shared" si="91"/>
        <v>0</v>
      </c>
      <c r="K127" s="133">
        <f t="shared" si="91"/>
        <v>0</v>
      </c>
      <c r="L127" s="133">
        <f t="shared" si="91"/>
        <v>0</v>
      </c>
      <c r="M127" s="133">
        <f t="shared" si="91"/>
        <v>0</v>
      </c>
      <c r="N127" s="133">
        <f t="shared" si="91"/>
        <v>0</v>
      </c>
      <c r="O127" s="133">
        <f t="shared" si="91"/>
        <v>0</v>
      </c>
      <c r="P127" s="133">
        <f t="shared" si="91"/>
        <v>0</v>
      </c>
      <c r="Q127" s="134">
        <f>SUM(E127:P127)</f>
        <v>0</v>
      </c>
      <c r="R127" s="493"/>
      <c r="S127" s="322" t="s">
        <v>275</v>
      </c>
      <c r="T127" s="491" t="s">
        <v>506</v>
      </c>
      <c r="U127" s="133">
        <f>U130+U133</f>
        <v>0</v>
      </c>
      <c r="V127" s="133"/>
      <c r="W127" s="133"/>
      <c r="X127" s="133"/>
      <c r="Y127" s="133"/>
      <c r="Z127" s="133"/>
      <c r="AA127" s="133"/>
      <c r="AB127" s="133"/>
      <c r="AC127" s="133"/>
      <c r="AD127" s="133"/>
      <c r="AE127" s="133"/>
      <c r="AF127" s="1031"/>
      <c r="AG127" s="1016">
        <f>AG130+AG133</f>
        <v>0</v>
      </c>
      <c r="AH127" s="133">
        <f t="shared" ref="AH127:AR127" si="92">AH130+AH133</f>
        <v>0</v>
      </c>
      <c r="AI127" s="133">
        <f t="shared" si="92"/>
        <v>0</v>
      </c>
      <c r="AJ127" s="133">
        <f t="shared" si="92"/>
        <v>0</v>
      </c>
      <c r="AK127" s="133">
        <f t="shared" si="92"/>
        <v>0</v>
      </c>
      <c r="AL127" s="133">
        <f t="shared" si="92"/>
        <v>0</v>
      </c>
      <c r="AM127" s="133">
        <f t="shared" si="92"/>
        <v>0</v>
      </c>
      <c r="AN127" s="133">
        <f t="shared" si="92"/>
        <v>0</v>
      </c>
      <c r="AO127" s="133">
        <f t="shared" si="92"/>
        <v>0</v>
      </c>
      <c r="AP127" s="133">
        <f t="shared" si="92"/>
        <v>0</v>
      </c>
      <c r="AQ127" s="133">
        <f t="shared" si="92"/>
        <v>0</v>
      </c>
      <c r="AR127" s="133">
        <f t="shared" si="92"/>
        <v>0</v>
      </c>
      <c r="AS127" s="134">
        <f t="shared" si="68"/>
        <v>0</v>
      </c>
      <c r="AT127" s="784"/>
    </row>
    <row r="128" spans="1:46" x14ac:dyDescent="0.2">
      <c r="A128" s="784"/>
      <c r="B128" s="72" t="s">
        <v>507</v>
      </c>
      <c r="C128" s="532" t="s">
        <v>508</v>
      </c>
      <c r="D128" s="517"/>
      <c r="E128" s="523"/>
      <c r="F128" s="523"/>
      <c r="G128" s="523"/>
      <c r="H128" s="523"/>
      <c r="I128" s="523"/>
      <c r="J128" s="523"/>
      <c r="K128" s="523"/>
      <c r="L128" s="523"/>
      <c r="M128" s="523"/>
      <c r="N128" s="523"/>
      <c r="O128" s="523"/>
      <c r="P128" s="523"/>
      <c r="Q128" s="524"/>
      <c r="R128" s="493"/>
      <c r="S128" s="72" t="s">
        <v>507</v>
      </c>
      <c r="T128" s="532" t="s">
        <v>508</v>
      </c>
      <c r="U128" s="523"/>
      <c r="V128" s="523"/>
      <c r="W128" s="523"/>
      <c r="X128" s="523"/>
      <c r="Y128" s="523"/>
      <c r="Z128" s="523"/>
      <c r="AA128" s="523"/>
      <c r="AB128" s="523"/>
      <c r="AC128" s="523"/>
      <c r="AD128" s="523"/>
      <c r="AE128" s="523"/>
      <c r="AF128" s="1032"/>
      <c r="AG128" s="1017"/>
      <c r="AH128" s="523"/>
      <c r="AI128" s="523"/>
      <c r="AJ128" s="523"/>
      <c r="AK128" s="523"/>
      <c r="AL128" s="523"/>
      <c r="AM128" s="523"/>
      <c r="AN128" s="523"/>
      <c r="AO128" s="523"/>
      <c r="AP128" s="523"/>
      <c r="AQ128" s="523"/>
      <c r="AR128" s="523"/>
      <c r="AS128" s="524">
        <f t="shared" si="68"/>
        <v>0</v>
      </c>
      <c r="AT128" s="784"/>
    </row>
    <row r="129" spans="1:46" x14ac:dyDescent="0.2">
      <c r="A129" s="784"/>
      <c r="B129" s="25" t="s">
        <v>509</v>
      </c>
      <c r="C129" s="533" t="s">
        <v>510</v>
      </c>
      <c r="D129" s="510"/>
      <c r="E129" s="513"/>
      <c r="F129" s="513"/>
      <c r="G129" s="513"/>
      <c r="H129" s="513"/>
      <c r="I129" s="513"/>
      <c r="J129" s="513"/>
      <c r="K129" s="513"/>
      <c r="L129" s="513"/>
      <c r="M129" s="513"/>
      <c r="N129" s="513"/>
      <c r="O129" s="513"/>
      <c r="P129" s="513"/>
      <c r="Q129" s="131"/>
      <c r="R129" s="493"/>
      <c r="S129" s="25" t="s">
        <v>509</v>
      </c>
      <c r="T129" s="533" t="s">
        <v>510</v>
      </c>
      <c r="U129" s="513"/>
      <c r="V129" s="513"/>
      <c r="W129" s="513"/>
      <c r="X129" s="513"/>
      <c r="Y129" s="513"/>
      <c r="Z129" s="513"/>
      <c r="AA129" s="513"/>
      <c r="AB129" s="513"/>
      <c r="AC129" s="513"/>
      <c r="AD129" s="513"/>
      <c r="AE129" s="513"/>
      <c r="AF129" s="1028"/>
      <c r="AG129" s="1014"/>
      <c r="AH129" s="513"/>
      <c r="AI129" s="513"/>
      <c r="AJ129" s="513"/>
      <c r="AK129" s="513"/>
      <c r="AL129" s="513"/>
      <c r="AM129" s="513"/>
      <c r="AN129" s="513"/>
      <c r="AO129" s="513"/>
      <c r="AP129" s="513"/>
      <c r="AQ129" s="513"/>
      <c r="AR129" s="513"/>
      <c r="AS129" s="131">
        <f t="shared" si="68"/>
        <v>0</v>
      </c>
      <c r="AT129" s="784"/>
    </row>
    <row r="130" spans="1:46" x14ac:dyDescent="0.2">
      <c r="A130" s="784"/>
      <c r="B130" s="25" t="s">
        <v>511</v>
      </c>
      <c r="C130" s="533" t="s">
        <v>481</v>
      </c>
      <c r="D130" s="510" t="s">
        <v>131</v>
      </c>
      <c r="E130" s="500"/>
      <c r="F130" s="500"/>
      <c r="G130" s="500"/>
      <c r="H130" s="500"/>
      <c r="I130" s="500"/>
      <c r="J130" s="500"/>
      <c r="K130" s="500"/>
      <c r="L130" s="500"/>
      <c r="M130" s="500"/>
      <c r="N130" s="500"/>
      <c r="O130" s="500"/>
      <c r="P130" s="500"/>
      <c r="Q130" s="131">
        <f>SUM(E130:P130)</f>
        <v>0</v>
      </c>
      <c r="R130" s="493"/>
      <c r="S130" s="25" t="s">
        <v>511</v>
      </c>
      <c r="T130" s="533" t="s">
        <v>481</v>
      </c>
      <c r="U130" s="500"/>
      <c r="V130" s="500"/>
      <c r="W130" s="500"/>
      <c r="X130" s="500"/>
      <c r="Y130" s="500"/>
      <c r="Z130" s="500"/>
      <c r="AA130" s="500"/>
      <c r="AB130" s="500"/>
      <c r="AC130" s="500"/>
      <c r="AD130" s="500"/>
      <c r="AE130" s="500"/>
      <c r="AF130" s="1027"/>
      <c r="AG130" s="1014">
        <f>+E130*U130</f>
        <v>0</v>
      </c>
      <c r="AH130" s="1014">
        <f t="shared" ref="AH130:AR130" si="93">+F130*V130</f>
        <v>0</v>
      </c>
      <c r="AI130" s="1014">
        <f t="shared" si="93"/>
        <v>0</v>
      </c>
      <c r="AJ130" s="1014">
        <f t="shared" si="93"/>
        <v>0</v>
      </c>
      <c r="AK130" s="1014">
        <f t="shared" si="93"/>
        <v>0</v>
      </c>
      <c r="AL130" s="1014">
        <f t="shared" si="93"/>
        <v>0</v>
      </c>
      <c r="AM130" s="1014">
        <f t="shared" si="93"/>
        <v>0</v>
      </c>
      <c r="AN130" s="1014">
        <f t="shared" si="93"/>
        <v>0</v>
      </c>
      <c r="AO130" s="1014">
        <f t="shared" si="93"/>
        <v>0</v>
      </c>
      <c r="AP130" s="1014">
        <f t="shared" si="93"/>
        <v>0</v>
      </c>
      <c r="AQ130" s="1014">
        <f t="shared" si="93"/>
        <v>0</v>
      </c>
      <c r="AR130" s="1014">
        <f t="shared" si="93"/>
        <v>0</v>
      </c>
      <c r="AS130" s="131">
        <f t="shared" si="68"/>
        <v>0</v>
      </c>
      <c r="AT130" s="784"/>
    </row>
    <row r="131" spans="1:46" x14ac:dyDescent="0.2">
      <c r="A131" s="784"/>
      <c r="B131" s="25" t="s">
        <v>512</v>
      </c>
      <c r="C131" s="534" t="s">
        <v>513</v>
      </c>
      <c r="D131" s="510"/>
      <c r="E131" s="513"/>
      <c r="F131" s="513"/>
      <c r="G131" s="513"/>
      <c r="H131" s="513"/>
      <c r="I131" s="513"/>
      <c r="J131" s="513"/>
      <c r="K131" s="513"/>
      <c r="L131" s="513"/>
      <c r="M131" s="513"/>
      <c r="N131" s="513"/>
      <c r="O131" s="513"/>
      <c r="P131" s="513"/>
      <c r="Q131" s="131"/>
      <c r="R131" s="493"/>
      <c r="S131" s="25" t="s">
        <v>512</v>
      </c>
      <c r="T131" s="534" t="s">
        <v>513</v>
      </c>
      <c r="U131" s="513"/>
      <c r="V131" s="513"/>
      <c r="W131" s="513"/>
      <c r="X131" s="513"/>
      <c r="Y131" s="513"/>
      <c r="Z131" s="513"/>
      <c r="AA131" s="513"/>
      <c r="AB131" s="513"/>
      <c r="AC131" s="513"/>
      <c r="AD131" s="513"/>
      <c r="AE131" s="513"/>
      <c r="AF131" s="1028"/>
      <c r="AG131" s="1014"/>
      <c r="AH131" s="513"/>
      <c r="AI131" s="513"/>
      <c r="AJ131" s="513"/>
      <c r="AK131" s="513"/>
      <c r="AL131" s="513"/>
      <c r="AM131" s="513"/>
      <c r="AN131" s="513"/>
      <c r="AO131" s="513"/>
      <c r="AP131" s="513"/>
      <c r="AQ131" s="513"/>
      <c r="AR131" s="513"/>
      <c r="AS131" s="131">
        <f t="shared" si="68"/>
        <v>0</v>
      </c>
      <c r="AT131" s="784"/>
    </row>
    <row r="132" spans="1:46" x14ac:dyDescent="0.2">
      <c r="A132" s="784"/>
      <c r="B132" s="25" t="s">
        <v>514</v>
      </c>
      <c r="C132" s="533" t="s">
        <v>515</v>
      </c>
      <c r="D132" s="510"/>
      <c r="E132" s="513"/>
      <c r="F132" s="513"/>
      <c r="G132" s="513"/>
      <c r="H132" s="513"/>
      <c r="I132" s="513"/>
      <c r="J132" s="513"/>
      <c r="K132" s="513"/>
      <c r="L132" s="513"/>
      <c r="M132" s="513"/>
      <c r="N132" s="513"/>
      <c r="O132" s="513"/>
      <c r="P132" s="513"/>
      <c r="Q132" s="131"/>
      <c r="R132" s="493"/>
      <c r="S132" s="25" t="s">
        <v>514</v>
      </c>
      <c r="T132" s="533" t="s">
        <v>515</v>
      </c>
      <c r="U132" s="513"/>
      <c r="V132" s="513"/>
      <c r="W132" s="513"/>
      <c r="X132" s="513"/>
      <c r="Y132" s="513"/>
      <c r="Z132" s="513"/>
      <c r="AA132" s="513"/>
      <c r="AB132" s="513"/>
      <c r="AC132" s="513"/>
      <c r="AD132" s="513"/>
      <c r="AE132" s="513"/>
      <c r="AF132" s="1028"/>
      <c r="AG132" s="1014"/>
      <c r="AH132" s="513"/>
      <c r="AI132" s="513"/>
      <c r="AJ132" s="513"/>
      <c r="AK132" s="513"/>
      <c r="AL132" s="513"/>
      <c r="AM132" s="513"/>
      <c r="AN132" s="513"/>
      <c r="AO132" s="513"/>
      <c r="AP132" s="513"/>
      <c r="AQ132" s="513"/>
      <c r="AR132" s="513"/>
      <c r="AS132" s="131">
        <f t="shared" si="68"/>
        <v>0</v>
      </c>
      <c r="AT132" s="784"/>
    </row>
    <row r="133" spans="1:46" x14ac:dyDescent="0.2">
      <c r="A133" s="784"/>
      <c r="B133" s="338" t="s">
        <v>516</v>
      </c>
      <c r="C133" s="774" t="s">
        <v>481</v>
      </c>
      <c r="D133" s="528" t="s">
        <v>131</v>
      </c>
      <c r="E133" s="506"/>
      <c r="F133" s="506"/>
      <c r="G133" s="506"/>
      <c r="H133" s="506"/>
      <c r="I133" s="506"/>
      <c r="J133" s="506"/>
      <c r="K133" s="506"/>
      <c r="L133" s="506"/>
      <c r="M133" s="506"/>
      <c r="N133" s="506"/>
      <c r="O133" s="506"/>
      <c r="P133" s="506"/>
      <c r="Q133" s="529">
        <f>SUM(E133:P133)</f>
        <v>0</v>
      </c>
      <c r="R133" s="493"/>
      <c r="S133" s="338" t="s">
        <v>516</v>
      </c>
      <c r="T133" s="774" t="s">
        <v>481</v>
      </c>
      <c r="U133" s="506"/>
      <c r="V133" s="506"/>
      <c r="W133" s="506"/>
      <c r="X133" s="506"/>
      <c r="Y133" s="506"/>
      <c r="Z133" s="506"/>
      <c r="AA133" s="506"/>
      <c r="AB133" s="506"/>
      <c r="AC133" s="506"/>
      <c r="AD133" s="506"/>
      <c r="AE133" s="506"/>
      <c r="AF133" s="1034"/>
      <c r="AG133" s="1019">
        <f>+E133*U133</f>
        <v>0</v>
      </c>
      <c r="AH133" s="1019">
        <f t="shared" ref="AH133:AR133" si="94">+F133*V133</f>
        <v>0</v>
      </c>
      <c r="AI133" s="1019">
        <f t="shared" si="94"/>
        <v>0</v>
      </c>
      <c r="AJ133" s="1019">
        <f t="shared" si="94"/>
        <v>0</v>
      </c>
      <c r="AK133" s="1019">
        <f t="shared" si="94"/>
        <v>0</v>
      </c>
      <c r="AL133" s="1019">
        <f t="shared" si="94"/>
        <v>0</v>
      </c>
      <c r="AM133" s="1019">
        <f t="shared" si="94"/>
        <v>0</v>
      </c>
      <c r="AN133" s="1019">
        <f t="shared" si="94"/>
        <v>0</v>
      </c>
      <c r="AO133" s="1019">
        <f t="shared" si="94"/>
        <v>0</v>
      </c>
      <c r="AP133" s="1019">
        <f t="shared" si="94"/>
        <v>0</v>
      </c>
      <c r="AQ133" s="1019">
        <f t="shared" si="94"/>
        <v>0</v>
      </c>
      <c r="AR133" s="1019">
        <f t="shared" si="94"/>
        <v>0</v>
      </c>
      <c r="AS133" s="529">
        <f t="shared" si="68"/>
        <v>0</v>
      </c>
      <c r="AT133" s="784"/>
    </row>
    <row r="134" spans="1:46" x14ac:dyDescent="0.2">
      <c r="A134" s="784"/>
      <c r="B134" s="322" t="s">
        <v>343</v>
      </c>
      <c r="C134" s="773" t="s">
        <v>715</v>
      </c>
      <c r="D134" s="515" t="s">
        <v>131</v>
      </c>
      <c r="E134" s="133">
        <f>E126+E127</f>
        <v>0</v>
      </c>
      <c r="F134" s="133">
        <f t="shared" ref="F134:P134" si="95">F126+F127</f>
        <v>0</v>
      </c>
      <c r="G134" s="133">
        <f t="shared" si="95"/>
        <v>0</v>
      </c>
      <c r="H134" s="133">
        <f t="shared" si="95"/>
        <v>0</v>
      </c>
      <c r="I134" s="133">
        <f t="shared" si="95"/>
        <v>0</v>
      </c>
      <c r="J134" s="133">
        <f t="shared" si="95"/>
        <v>0</v>
      </c>
      <c r="K134" s="133">
        <f t="shared" si="95"/>
        <v>0</v>
      </c>
      <c r="L134" s="133">
        <f t="shared" si="95"/>
        <v>0</v>
      </c>
      <c r="M134" s="133">
        <f t="shared" si="95"/>
        <v>0</v>
      </c>
      <c r="N134" s="133">
        <f t="shared" si="95"/>
        <v>0</v>
      </c>
      <c r="O134" s="133">
        <f t="shared" si="95"/>
        <v>0</v>
      </c>
      <c r="P134" s="133">
        <f t="shared" si="95"/>
        <v>0</v>
      </c>
      <c r="Q134" s="134">
        <f>SUM(E134:P134)</f>
        <v>0</v>
      </c>
      <c r="R134" s="493"/>
      <c r="S134" s="322" t="s">
        <v>343</v>
      </c>
      <c r="T134" s="773" t="s">
        <v>715</v>
      </c>
      <c r="U134" s="133">
        <f>U126+U127</f>
        <v>0</v>
      </c>
      <c r="V134" s="133"/>
      <c r="W134" s="133">
        <f>W126+W127</f>
        <v>0</v>
      </c>
      <c r="X134" s="133"/>
      <c r="Y134" s="133"/>
      <c r="Z134" s="133"/>
      <c r="AA134" s="133"/>
      <c r="AB134" s="133"/>
      <c r="AC134" s="133"/>
      <c r="AD134" s="133"/>
      <c r="AE134" s="133"/>
      <c r="AF134" s="1031"/>
      <c r="AG134" s="1016">
        <f>AG126+AG127</f>
        <v>0</v>
      </c>
      <c r="AH134" s="133">
        <f t="shared" ref="AH134:AQ134" si="96">AH126+AH127</f>
        <v>0</v>
      </c>
      <c r="AI134" s="133">
        <f t="shared" si="96"/>
        <v>0</v>
      </c>
      <c r="AJ134" s="133">
        <f t="shared" si="96"/>
        <v>0</v>
      </c>
      <c r="AK134" s="133">
        <f t="shared" si="96"/>
        <v>0</v>
      </c>
      <c r="AL134" s="133">
        <f t="shared" si="96"/>
        <v>0</v>
      </c>
      <c r="AM134" s="133">
        <f t="shared" si="96"/>
        <v>0</v>
      </c>
      <c r="AN134" s="133">
        <f t="shared" si="96"/>
        <v>0</v>
      </c>
      <c r="AO134" s="133">
        <f t="shared" si="96"/>
        <v>0</v>
      </c>
      <c r="AP134" s="133">
        <f t="shared" si="96"/>
        <v>0</v>
      </c>
      <c r="AQ134" s="133">
        <f t="shared" si="96"/>
        <v>0</v>
      </c>
      <c r="AR134" s="133">
        <f>AR126+AR127</f>
        <v>0</v>
      </c>
      <c r="AS134" s="134">
        <f>SUM(AG134:AR134)</f>
        <v>0</v>
      </c>
      <c r="AT134" s="784"/>
    </row>
    <row r="135" spans="1:46" ht="13.5" thickBot="1" x14ac:dyDescent="0.25">
      <c r="A135" s="784"/>
      <c r="B135" s="775" t="s">
        <v>344</v>
      </c>
      <c r="C135" s="536" t="s">
        <v>461</v>
      </c>
      <c r="D135" s="776" t="s">
        <v>131</v>
      </c>
      <c r="E135" s="777">
        <f>E74+E134</f>
        <v>0</v>
      </c>
      <c r="F135" s="777">
        <f t="shared" ref="F135:P135" si="97">F74+F134</f>
        <v>0</v>
      </c>
      <c r="G135" s="777">
        <f t="shared" si="97"/>
        <v>0</v>
      </c>
      <c r="H135" s="777">
        <f t="shared" si="97"/>
        <v>0</v>
      </c>
      <c r="I135" s="777">
        <f t="shared" si="97"/>
        <v>0</v>
      </c>
      <c r="J135" s="777">
        <f t="shared" si="97"/>
        <v>0</v>
      </c>
      <c r="K135" s="777">
        <f t="shared" si="97"/>
        <v>0</v>
      </c>
      <c r="L135" s="777">
        <f t="shared" si="97"/>
        <v>0</v>
      </c>
      <c r="M135" s="777">
        <f t="shared" si="97"/>
        <v>0</v>
      </c>
      <c r="N135" s="777">
        <f t="shared" si="97"/>
        <v>0</v>
      </c>
      <c r="O135" s="777">
        <f t="shared" si="97"/>
        <v>0</v>
      </c>
      <c r="P135" s="777">
        <f t="shared" si="97"/>
        <v>0</v>
      </c>
      <c r="Q135" s="778">
        <f>SUM(E135:P135)</f>
        <v>0</v>
      </c>
      <c r="R135" s="493"/>
      <c r="S135" s="775" t="s">
        <v>344</v>
      </c>
      <c r="T135" s="536" t="s">
        <v>461</v>
      </c>
      <c r="U135" s="777">
        <f>U74+U134</f>
        <v>0</v>
      </c>
      <c r="V135" s="777"/>
      <c r="W135" s="777">
        <f>W74+W134</f>
        <v>0</v>
      </c>
      <c r="X135" s="777"/>
      <c r="Y135" s="777"/>
      <c r="Z135" s="777"/>
      <c r="AA135" s="777"/>
      <c r="AB135" s="777"/>
      <c r="AC135" s="777"/>
      <c r="AD135" s="777"/>
      <c r="AE135" s="777"/>
      <c r="AF135" s="1037"/>
      <c r="AG135" s="1021">
        <f>AG74+AG134</f>
        <v>0</v>
      </c>
      <c r="AH135" s="777">
        <f t="shared" ref="AH135:AQ135" si="98">AH74+AH134</f>
        <v>0</v>
      </c>
      <c r="AI135" s="777">
        <f t="shared" si="98"/>
        <v>0</v>
      </c>
      <c r="AJ135" s="777">
        <f t="shared" si="98"/>
        <v>0</v>
      </c>
      <c r="AK135" s="777">
        <f t="shared" si="98"/>
        <v>0</v>
      </c>
      <c r="AL135" s="777">
        <f t="shared" si="98"/>
        <v>0</v>
      </c>
      <c r="AM135" s="777">
        <f t="shared" si="98"/>
        <v>0</v>
      </c>
      <c r="AN135" s="777">
        <f t="shared" si="98"/>
        <v>0</v>
      </c>
      <c r="AO135" s="777">
        <f t="shared" si="98"/>
        <v>0</v>
      </c>
      <c r="AP135" s="777">
        <f t="shared" si="98"/>
        <v>0</v>
      </c>
      <c r="AQ135" s="777">
        <f t="shared" si="98"/>
        <v>0</v>
      </c>
      <c r="AR135" s="777">
        <f>AR74+AR134</f>
        <v>0</v>
      </c>
      <c r="AS135" s="778">
        <f>SUM(AG135:AR135)</f>
        <v>0</v>
      </c>
      <c r="AT135" s="784"/>
    </row>
    <row r="136" spans="1:46" ht="13.5" thickTop="1" x14ac:dyDescent="0.2">
      <c r="A136" s="784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 s="493"/>
      <c r="S136"/>
      <c r="T136" s="88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 s="984"/>
    </row>
    <row r="137" spans="1:46" x14ac:dyDescent="0.2">
      <c r="A137" s="784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 s="493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 s="535"/>
    </row>
    <row r="138" spans="1:46" x14ac:dyDescent="0.2">
      <c r="B138" s="780"/>
      <c r="C138" s="791"/>
      <c r="D138" s="791"/>
      <c r="E138" s="792"/>
      <c r="F138" s="792"/>
      <c r="G138" s="792"/>
      <c r="H138" s="792"/>
      <c r="I138" s="792"/>
      <c r="J138" s="792"/>
      <c r="K138" s="792"/>
      <c r="L138" s="792"/>
      <c r="M138" s="792"/>
      <c r="N138" s="792"/>
      <c r="O138" s="792"/>
      <c r="P138" s="793"/>
      <c r="Q138" s="792"/>
      <c r="R138" s="493"/>
      <c r="S138" s="794"/>
      <c r="T138" s="753"/>
      <c r="AG138" s="793"/>
      <c r="AH138" s="793"/>
      <c r="AI138" s="793"/>
      <c r="AJ138" s="793"/>
      <c r="AK138" s="793"/>
      <c r="AL138" s="793"/>
      <c r="AM138" s="793"/>
      <c r="AN138" s="793"/>
      <c r="AO138" s="793"/>
      <c r="AP138" s="793"/>
    </row>
    <row r="140" spans="1:46" x14ac:dyDescent="0.2">
      <c r="C140" s="1153" t="str">
        <f>+"ОСТВАРЕНЕ ЦЕНЕ ДИСТРИБУЦИЈЕ ЗА ГАРАНТОВАНО СНАБДЕВАЊЕ У "&amp;$E$13&amp;". ГОДИНИ"</f>
        <v>ОСТВАРЕНЕ ЦЕНЕ ДИСТРИБУЦИЈЕ ЗА ГАРАНТОВАНО СНАБДЕВАЊЕ У -2. ГОДИНИ</v>
      </c>
      <c r="D140" s="1153"/>
      <c r="E140" s="1153"/>
      <c r="F140" s="1153"/>
      <c r="G140" s="1153"/>
      <c r="H140" s="1153"/>
      <c r="I140" s="1153"/>
    </row>
    <row r="141" spans="1:46" ht="13.5" thickBot="1" x14ac:dyDescent="0.25">
      <c r="C141" s="207"/>
      <c r="D141" s="207"/>
      <c r="E141" s="207"/>
      <c r="F141" s="207"/>
      <c r="G141" s="207"/>
      <c r="H141" s="207"/>
      <c r="I141"/>
    </row>
    <row r="142" spans="1:46" ht="13.5" thickTop="1" x14ac:dyDescent="0.2">
      <c r="C142" s="795"/>
      <c r="D142" s="752" t="s">
        <v>476</v>
      </c>
      <c r="E142" s="796" t="s">
        <v>718</v>
      </c>
      <c r="F142" s="796" t="s">
        <v>719</v>
      </c>
      <c r="G142" s="796" t="s">
        <v>720</v>
      </c>
      <c r="H142" s="797" t="s">
        <v>721</v>
      </c>
      <c r="I142" s="798">
        <f>+$E$13</f>
        <v>-2</v>
      </c>
    </row>
    <row r="143" spans="1:46" x14ac:dyDescent="0.2">
      <c r="C143" s="799" t="str">
        <f>+C40</f>
        <v>ВИСОКИ НАПОН - (110kV)</v>
      </c>
      <c r="D143" s="800" t="s">
        <v>453</v>
      </c>
      <c r="E143" s="801">
        <f>IF(SUM(E40:G40)=0,,SUM(AG40:AI40)/SUM(E40:G40))</f>
        <v>0</v>
      </c>
      <c r="F143" s="801">
        <f>IF(SUM(H40:J40)=0,,SUM(AJ40:AL40)/SUM(H40:J40))</f>
        <v>0</v>
      </c>
      <c r="G143" s="801">
        <f>IF(SUM(K40:M40)=0,,SUM(AM40:AO40)/SUM(K40:M40))</f>
        <v>0</v>
      </c>
      <c r="H143" s="802">
        <f>IF(SUM(N40:P40)=0,,SUM(AP40:AR40)/SUM(N40:P40))</f>
        <v>0</v>
      </c>
      <c r="I143" s="803">
        <f>IF(Q40=0,,AS40/Q40)</f>
        <v>0</v>
      </c>
    </row>
    <row r="144" spans="1:46" x14ac:dyDescent="0.2">
      <c r="C144" s="804" t="str">
        <f>+C51</f>
        <v xml:space="preserve">СРЕДЊИ НАПОН (35 kV + 10(20) kV) </v>
      </c>
      <c r="D144" s="805" t="s">
        <v>453</v>
      </c>
      <c r="E144" s="806">
        <f>IF(SUM(E51:G51)=0,,SUM(AG51:AI51)/SUM(E51:G51))</f>
        <v>0</v>
      </c>
      <c r="F144" s="806">
        <f>IF(SUM(H51:J51)=0,,SUM(AJ51:AL51)/SUM(H51:J51))</f>
        <v>0</v>
      </c>
      <c r="G144" s="806">
        <f>IF(SUM(K51:M51)=0,,SUM(AM51:AO51)/SUM(K51:M51))</f>
        <v>0</v>
      </c>
      <c r="H144" s="807">
        <f>IF(SUM(N51:P51)=0,,SUM(AP51:AR51)/SUM(N51:P51))</f>
        <v>0</v>
      </c>
      <c r="I144" s="808">
        <f>IF(Q51=0,,AS51/Q51)</f>
        <v>0</v>
      </c>
    </row>
    <row r="145" spans="2:45" x14ac:dyDescent="0.2">
      <c r="C145" s="804" t="str">
        <f>+C52</f>
        <v>Средњи напон  -  (35 kV)</v>
      </c>
      <c r="D145" s="496" t="s">
        <v>453</v>
      </c>
      <c r="E145" s="806">
        <f>IF(SUM(E52:G52)=0,,SUM(AG52:AI52)/SUM(E52:G52))</f>
        <v>0</v>
      </c>
      <c r="F145" s="806">
        <f>IF(SUM(H52:J52)=0,,SUM(AJ52:AL52)/SUM(H52:J52))</f>
        <v>0</v>
      </c>
      <c r="G145" s="806">
        <f>IF(SUM(K52:M52)=0,,SUM(AM52:AO52)/SUM(K52:M52))</f>
        <v>0</v>
      </c>
      <c r="H145" s="807">
        <f>IF(SUM(N52:P52)=0,,SUM(AP52:AR52)/SUM(N52:P52))</f>
        <v>0</v>
      </c>
      <c r="I145" s="808">
        <f>IF(Q52=0,,AS52/Q52)</f>
        <v>0</v>
      </c>
    </row>
    <row r="146" spans="2:45" x14ac:dyDescent="0.2">
      <c r="C146" s="804" t="str">
        <f>+C63</f>
        <v>Средњи напон  -  (10/20 kV)</v>
      </c>
      <c r="D146" s="496" t="s">
        <v>453</v>
      </c>
      <c r="E146" s="806">
        <f>IF(SUM(E63:G63)=0,,SUM(AG63:AI63)/SUM(E63:G63))</f>
        <v>0</v>
      </c>
      <c r="F146" s="806">
        <f>IF(SUM(H63:J63)=0,,SUM(AJ63:AL63)/SUM(H63:J63))</f>
        <v>0</v>
      </c>
      <c r="G146" s="806">
        <f>IF(SUM(K63:M63)=0,,SUM(AM63:AO63)/SUM(K63:M63))</f>
        <v>0</v>
      </c>
      <c r="H146" s="807">
        <f>IF(SUM(N63:P63)=0,,SUM(AP63:AR63)/SUM(N63:P63))</f>
        <v>0</v>
      </c>
      <c r="I146" s="808">
        <f>IF(Q63=0,,AS63/Q63)</f>
        <v>0</v>
      </c>
    </row>
    <row r="147" spans="2:45" x14ac:dyDescent="0.2">
      <c r="C147" s="804" t="str">
        <f>+C75</f>
        <v>НИСКИ НАПОН  (0,4 kV I степен)</v>
      </c>
      <c r="D147" s="496" t="s">
        <v>453</v>
      </c>
      <c r="E147" s="806">
        <f>IF(SUM(E75:G75)=0,,SUM(AG75:AI75)/SUM(E75:G75))</f>
        <v>0</v>
      </c>
      <c r="F147" s="806">
        <f>IF(SUM(H75:J75)=0,,SUM(AJ75:AL75)/SUM(H75:J75))</f>
        <v>0</v>
      </c>
      <c r="G147" s="806">
        <f>IF(SUM(K75:M75)=0,,SUM(AM75:AO75)/SUM(K75:M75))</f>
        <v>0</v>
      </c>
      <c r="H147" s="807">
        <f>IF(SUM(N75:P75)=0,,SUM(AP75:AR75)/SUM(N75:P75))</f>
        <v>0</v>
      </c>
      <c r="I147" s="808">
        <f>IF(Q75=0,,AS75/Q75)</f>
        <v>0</v>
      </c>
    </row>
    <row r="148" spans="2:45" x14ac:dyDescent="0.2">
      <c r="C148" s="804" t="str">
        <f>+C87</f>
        <v xml:space="preserve">ШИРОКА ПОТРОШЊА </v>
      </c>
      <c r="D148" s="496" t="s">
        <v>453</v>
      </c>
      <c r="E148" s="806">
        <f>IF(SUM(E87:G87)=0,,SUM(AG87:AI87)/SUM(E87:G87))</f>
        <v>0</v>
      </c>
      <c r="F148" s="806">
        <f>IF(SUM(H87:J87)=0,,SUM(AJ87:AL87)/SUM(H87:J87))</f>
        <v>0</v>
      </c>
      <c r="G148" s="806">
        <f>IF(SUM(K87:M87)=0,,SUM(AM87:AO87)/SUM(K87:M87))</f>
        <v>0</v>
      </c>
      <c r="H148" s="807">
        <f>IF(SUM(N87:P87)=0,,SUM(AP87:AR87)/SUM(N87:P87))</f>
        <v>0</v>
      </c>
      <c r="I148" s="808">
        <f>IF(Q87=0,,AS87/Q87)</f>
        <v>0</v>
      </c>
    </row>
    <row r="149" spans="2:45" x14ac:dyDescent="0.2">
      <c r="C149" s="804" t="str">
        <f>+C88</f>
        <v>ШП - Комерцијала и остали (0,4 kV II степен)</v>
      </c>
      <c r="D149" s="496" t="s">
        <v>453</v>
      </c>
      <c r="E149" s="806">
        <f>IF(SUM(E88:G88)=0,,SUM(AG88:AI88)/SUM(E88:G88))</f>
        <v>0</v>
      </c>
      <c r="F149" s="806">
        <f>IF(SUM(H88:J88)=0,,SUM(AJ88:AL88)/SUM(H88:J88))</f>
        <v>0</v>
      </c>
      <c r="G149" s="806">
        <f>IF(SUM(K88:M88)=0,,SUM(AM88:AO88)/SUM(K88:M88))</f>
        <v>0</v>
      </c>
      <c r="H149" s="807">
        <f>IF(SUM(N88:P88)=0,,SUM(AP88:AR88)/SUM(N88:P88))</f>
        <v>0</v>
      </c>
      <c r="I149" s="808">
        <f>IF(Q88=0,,AS88/Q88)</f>
        <v>0</v>
      </c>
    </row>
    <row r="150" spans="2:45" x14ac:dyDescent="0.2">
      <c r="C150" s="809" t="str">
        <f>+C105</f>
        <v>ШП - домаћинство</v>
      </c>
      <c r="D150" s="503" t="s">
        <v>453</v>
      </c>
      <c r="E150" s="810">
        <f>IF(SUM(E105:G105)=0,,SUM(AG105:AI105)/SUM(E105:G105))</f>
        <v>0</v>
      </c>
      <c r="F150" s="810">
        <f>IF(SUM(H105:J105)=0,,SUM(AJ105:AL105)/SUM(H105:J105))</f>
        <v>0</v>
      </c>
      <c r="G150" s="810">
        <f>IF(SUM(K105:M105)=0,,SUM(AM105:AO105)/SUM(K105:M105))</f>
        <v>0</v>
      </c>
      <c r="H150" s="811">
        <f>IF(SUM(N105:P105)=0,,SUM(AP105:AR105)/SUM(N105:P105))</f>
        <v>0</v>
      </c>
      <c r="I150" s="812">
        <f>IF(Q105=0,,AS105/Q105)</f>
        <v>0</v>
      </c>
    </row>
    <row r="151" spans="2:45" x14ac:dyDescent="0.2">
      <c r="C151" s="809" t="str">
        <f>+C127</f>
        <v>ЈАВНО ОСВЕТЉЕЊЕ</v>
      </c>
      <c r="D151" s="503" t="s">
        <v>453</v>
      </c>
      <c r="E151" s="810">
        <f>IF(SUM(E127:G127)=0,,SUM(AG127:AI127)/SUM(E127:G127))</f>
        <v>0</v>
      </c>
      <c r="F151" s="810">
        <f>IF(SUM(H127:J127)=0,,SUM(AJ127:AL127)/SUM(H127:J127))</f>
        <v>0</v>
      </c>
      <c r="G151" s="810">
        <f>IF(SUM(K127:M127)=0,,SUM(AM127:AO127)/SUM(K127:M127))</f>
        <v>0</v>
      </c>
      <c r="H151" s="811">
        <f>IF(SUM(N127:P127)=0,,SUM(AP127:AR127)/SUM(N127:P127))</f>
        <v>0</v>
      </c>
      <c r="I151" s="812">
        <f>IF(Q127=0,,AS127/Q127)</f>
        <v>0</v>
      </c>
    </row>
    <row r="152" spans="2:45" ht="13.5" thickBot="1" x14ac:dyDescent="0.25">
      <c r="C152" s="813" t="str">
        <f>+C135</f>
        <v>УКУПНО</v>
      </c>
      <c r="D152" s="814" t="s">
        <v>453</v>
      </c>
      <c r="E152" s="815">
        <f>IF(SUM(E135:G135)=0,,SUM(AG135:AI135)/SUM(E135:G135))</f>
        <v>0</v>
      </c>
      <c r="F152" s="815">
        <f>IF(SUM(H135:J135)=0,,SUM(AJ135:AL135)/SUM(H135:J135))</f>
        <v>0</v>
      </c>
      <c r="G152" s="815">
        <f>IF(SUM(K135:M135)=0,,SUM(AM135:AO135)/SUM(K135:M135))</f>
        <v>0</v>
      </c>
      <c r="H152" s="816">
        <f>IF(SUM(N135:P135)=0,,SUM(AP135:AP135)/SUM(N135:P135))</f>
        <v>0</v>
      </c>
      <c r="I152" s="817">
        <f>IF(Q135=0,,#REF!/Q135)</f>
        <v>0</v>
      </c>
    </row>
    <row r="153" spans="2:45" ht="13.5" thickTop="1" x14ac:dyDescent="0.2"/>
    <row r="155" spans="2:45" x14ac:dyDescent="0.2">
      <c r="B155" s="1087" t="str">
        <f>+"ОСТВАРЕЊЕ ЕЕ БИЛАНСА У "&amp;$E$13&amp;". ГОДИНИ ЗА КОМЕРЦИЈАЛНО СНАБДЕВАЊЕ"</f>
        <v>ОСТВАРЕЊЕ ЕЕ БИЛАНСА У -2. ГОДИНИ ЗА КОМЕРЦИЈАЛНО СНАБДЕВАЊЕ</v>
      </c>
      <c r="C155" s="1087"/>
      <c r="D155" s="1087"/>
      <c r="E155" s="1087"/>
      <c r="F155" s="1087"/>
      <c r="G155" s="1087"/>
      <c r="H155" s="1087"/>
      <c r="I155" s="1087"/>
      <c r="J155" s="1087"/>
      <c r="K155" s="1087"/>
      <c r="L155" s="1087"/>
      <c r="M155" s="1087"/>
      <c r="N155" s="1087"/>
      <c r="O155" s="1087"/>
      <c r="P155" s="1087"/>
      <c r="Q155" s="1087"/>
      <c r="R155" s="489"/>
      <c r="S155" s="1087" t="str">
        <f>+"ОСТВАРЕН ПРИХОД У "&amp;$E$13&amp;". ГОДИНИ ОД КОМЕРЦИЈАЛНОГ СНАБДЕВАЊА"</f>
        <v>ОСТВАРЕН ПРИХОД У -2. ГОДИНИ ОД КОМЕРЦИЈАЛНОГ СНАБДЕВАЊА</v>
      </c>
      <c r="T155" s="1087"/>
      <c r="U155" s="1087"/>
      <c r="V155" s="1087"/>
      <c r="W155" s="1087"/>
      <c r="X155" s="1087"/>
      <c r="Y155" s="1087"/>
      <c r="Z155" s="1087"/>
      <c r="AA155" s="1087"/>
      <c r="AB155" s="1087"/>
      <c r="AC155" s="1087"/>
      <c r="AD155" s="1087"/>
      <c r="AE155" s="1087"/>
      <c r="AF155" s="1087"/>
      <c r="AG155" s="1087"/>
      <c r="AH155" s="1087"/>
      <c r="AI155" s="1087"/>
      <c r="AJ155" s="1087"/>
      <c r="AK155" s="1087"/>
      <c r="AL155" s="1087"/>
      <c r="AM155" s="1087"/>
      <c r="AN155" s="1087"/>
      <c r="AO155" s="1087"/>
      <c r="AP155" s="1087"/>
      <c r="AQ155" s="1087"/>
      <c r="AR155" s="1087"/>
      <c r="AS155" s="1087"/>
    </row>
    <row r="156" spans="2:45" ht="13.5" x14ac:dyDescent="0.25">
      <c r="B156" s="780"/>
      <c r="C156" s="781"/>
      <c r="D156" s="781"/>
      <c r="E156" s="782"/>
      <c r="F156" s="782"/>
      <c r="G156" s="782"/>
      <c r="H156" s="782"/>
      <c r="I156" s="783"/>
      <c r="J156" s="783"/>
      <c r="K156" s="783"/>
      <c r="L156" s="783"/>
      <c r="M156" s="783"/>
      <c r="N156" s="783"/>
      <c r="O156" s="783"/>
      <c r="P156" s="783"/>
      <c r="Q156" s="783"/>
      <c r="R156" s="784"/>
      <c r="S156" s="785"/>
      <c r="T156" s="786"/>
      <c r="U156" s="787"/>
      <c r="V156" s="787"/>
      <c r="W156" s="787"/>
      <c r="X156" s="787"/>
      <c r="Y156" s="787"/>
      <c r="Z156" s="787"/>
      <c r="AA156" s="787"/>
      <c r="AB156" s="787"/>
      <c r="AC156" s="787"/>
      <c r="AD156" s="787"/>
      <c r="AE156" s="787"/>
      <c r="AF156" s="787"/>
      <c r="AG156" s="787"/>
      <c r="AH156" s="787"/>
      <c r="AI156" s="490"/>
      <c r="AJ156" s="787"/>
      <c r="AK156" s="787"/>
      <c r="AL156" s="787"/>
      <c r="AM156" s="787"/>
      <c r="AN156" s="787"/>
      <c r="AO156" s="787"/>
      <c r="AP156" s="787"/>
      <c r="AQ156" s="787"/>
      <c r="AR156" s="783"/>
      <c r="AS156" s="783"/>
    </row>
    <row r="157" spans="2:45" ht="14.25" thickBot="1" x14ac:dyDescent="0.3">
      <c r="B157" s="788"/>
      <c r="C157" s="783"/>
      <c r="D157" s="783"/>
      <c r="E157" s="783"/>
      <c r="F157" s="783"/>
      <c r="G157" s="783"/>
      <c r="H157" s="783"/>
      <c r="I157" s="789"/>
      <c r="J157" s="783"/>
      <c r="K157" s="783"/>
      <c r="L157" s="783"/>
      <c r="M157" s="783"/>
      <c r="N157" s="789"/>
      <c r="O157" s="783"/>
      <c r="P157" s="783"/>
      <c r="Q157" s="783"/>
      <c r="S157" s="785"/>
      <c r="T157" s="786"/>
      <c r="U157" s="787"/>
      <c r="V157" s="787"/>
      <c r="W157" s="787"/>
      <c r="X157" s="787"/>
      <c r="Y157" s="787"/>
      <c r="Z157" s="787"/>
      <c r="AA157" s="787"/>
      <c r="AB157" s="787"/>
      <c r="AC157" s="787"/>
      <c r="AD157" s="787"/>
      <c r="AE157" s="787"/>
      <c r="AF157" s="787"/>
      <c r="AG157" s="787"/>
      <c r="AH157" s="787"/>
      <c r="AI157" s="490"/>
      <c r="AJ157" s="787"/>
      <c r="AK157" s="787"/>
      <c r="AL157" s="787"/>
      <c r="AM157" s="787"/>
      <c r="AN157" s="787"/>
      <c r="AO157" s="787"/>
      <c r="AP157" s="787"/>
      <c r="AQ157" s="787"/>
      <c r="AR157" s="783"/>
      <c r="AS157" s="783"/>
    </row>
    <row r="158" spans="2:45" ht="13.5" thickTop="1" x14ac:dyDescent="0.2">
      <c r="B158" s="1154" t="s">
        <v>284</v>
      </c>
      <c r="C158" s="1156" t="s">
        <v>475</v>
      </c>
      <c r="D158" s="1158" t="s">
        <v>476</v>
      </c>
      <c r="E158" s="1160" t="s">
        <v>477</v>
      </c>
      <c r="F158" s="1160"/>
      <c r="G158" s="1160"/>
      <c r="H158" s="1160"/>
      <c r="I158" s="1160"/>
      <c r="J158" s="1160"/>
      <c r="K158" s="1160"/>
      <c r="L158" s="1160"/>
      <c r="M158" s="1160"/>
      <c r="N158" s="1160"/>
      <c r="O158" s="1160"/>
      <c r="P158" s="1160"/>
      <c r="Q158" s="1161"/>
      <c r="R158" s="753"/>
      <c r="S158" s="1162" t="s">
        <v>284</v>
      </c>
      <c r="T158" s="1149" t="s">
        <v>475</v>
      </c>
      <c r="U158" s="1164" t="s">
        <v>555</v>
      </c>
      <c r="V158" s="1165"/>
      <c r="W158" s="1165"/>
      <c r="X158" s="1165"/>
      <c r="Y158" s="1165"/>
      <c r="Z158" s="1165"/>
      <c r="AA158" s="1165"/>
      <c r="AB158" s="1165"/>
      <c r="AC158" s="1165"/>
      <c r="AD158" s="1165"/>
      <c r="AE158" s="1165"/>
      <c r="AF158" s="1166"/>
      <c r="AG158" s="1167" t="s">
        <v>478</v>
      </c>
      <c r="AH158" s="1151"/>
      <c r="AI158" s="1151"/>
      <c r="AJ158" s="1151"/>
      <c r="AK158" s="1151"/>
      <c r="AL158" s="1151"/>
      <c r="AM158" s="1151"/>
      <c r="AN158" s="1151"/>
      <c r="AO158" s="1151"/>
      <c r="AP158" s="1151"/>
      <c r="AQ158" s="1151"/>
      <c r="AR158" s="1151"/>
      <c r="AS158" s="1152"/>
    </row>
    <row r="159" spans="2:45" x14ac:dyDescent="0.2">
      <c r="B159" s="1155"/>
      <c r="C159" s="1157"/>
      <c r="D159" s="1159"/>
      <c r="E159" s="754" t="s">
        <v>287</v>
      </c>
      <c r="F159" s="754" t="s">
        <v>288</v>
      </c>
      <c r="G159" s="754" t="s">
        <v>289</v>
      </c>
      <c r="H159" s="754" t="s">
        <v>442</v>
      </c>
      <c r="I159" s="754" t="s">
        <v>443</v>
      </c>
      <c r="J159" s="754" t="s">
        <v>444</v>
      </c>
      <c r="K159" s="754" t="s">
        <v>445</v>
      </c>
      <c r="L159" s="754" t="s">
        <v>446</v>
      </c>
      <c r="M159" s="754" t="s">
        <v>447</v>
      </c>
      <c r="N159" s="754" t="s">
        <v>448</v>
      </c>
      <c r="O159" s="754" t="s">
        <v>456</v>
      </c>
      <c r="P159" s="754" t="s">
        <v>457</v>
      </c>
      <c r="Q159" s="755" t="s">
        <v>458</v>
      </c>
      <c r="R159" s="753"/>
      <c r="S159" s="1163"/>
      <c r="T159" s="1150"/>
      <c r="U159" s="515" t="s">
        <v>287</v>
      </c>
      <c r="V159" s="515" t="s">
        <v>288</v>
      </c>
      <c r="W159" s="515" t="s">
        <v>289</v>
      </c>
      <c r="X159" s="515" t="s">
        <v>442</v>
      </c>
      <c r="Y159" s="515" t="s">
        <v>443</v>
      </c>
      <c r="Z159" s="515" t="s">
        <v>444</v>
      </c>
      <c r="AA159" s="515" t="s">
        <v>445</v>
      </c>
      <c r="AB159" s="515" t="s">
        <v>446</v>
      </c>
      <c r="AC159" s="515" t="s">
        <v>447</v>
      </c>
      <c r="AD159" s="515" t="s">
        <v>448</v>
      </c>
      <c r="AE159" s="515" t="s">
        <v>456</v>
      </c>
      <c r="AF159" s="1022" t="s">
        <v>457</v>
      </c>
      <c r="AG159" s="515" t="s">
        <v>287</v>
      </c>
      <c r="AH159" s="515" t="s">
        <v>288</v>
      </c>
      <c r="AI159" s="515" t="s">
        <v>289</v>
      </c>
      <c r="AJ159" s="515" t="s">
        <v>442</v>
      </c>
      <c r="AK159" s="515" t="s">
        <v>443</v>
      </c>
      <c r="AL159" s="515" t="s">
        <v>444</v>
      </c>
      <c r="AM159" s="515" t="s">
        <v>445</v>
      </c>
      <c r="AN159" s="515" t="s">
        <v>446</v>
      </c>
      <c r="AO159" s="515" t="s">
        <v>447</v>
      </c>
      <c r="AP159" s="515" t="s">
        <v>448</v>
      </c>
      <c r="AQ159" s="515" t="s">
        <v>456</v>
      </c>
      <c r="AR159" s="515" t="s">
        <v>457</v>
      </c>
      <c r="AS159" s="756" t="s">
        <v>458</v>
      </c>
    </row>
    <row r="160" spans="2:45" x14ac:dyDescent="0.2">
      <c r="B160" s="48"/>
      <c r="C160" s="491" t="s">
        <v>645</v>
      </c>
      <c r="D160" s="515"/>
      <c r="E160" s="757"/>
      <c r="F160" s="757"/>
      <c r="G160" s="757"/>
      <c r="H160" s="757"/>
      <c r="I160" s="757"/>
      <c r="J160" s="757"/>
      <c r="K160" s="757"/>
      <c r="L160" s="757"/>
      <c r="M160" s="757"/>
      <c r="N160" s="757"/>
      <c r="O160" s="757"/>
      <c r="P160" s="757"/>
      <c r="Q160" s="758"/>
      <c r="R160" s="493"/>
      <c r="S160" s="48"/>
      <c r="T160" s="491" t="s">
        <v>645</v>
      </c>
      <c r="U160" s="1038" t="s">
        <v>947</v>
      </c>
      <c r="V160" s="1038" t="s">
        <v>947</v>
      </c>
      <c r="W160" s="1038" t="s">
        <v>947</v>
      </c>
      <c r="X160" s="1038" t="s">
        <v>947</v>
      </c>
      <c r="Y160" s="1038" t="s">
        <v>947</v>
      </c>
      <c r="Z160" s="1038" t="s">
        <v>947</v>
      </c>
      <c r="AA160" s="1038" t="s">
        <v>947</v>
      </c>
      <c r="AB160" s="1038" t="s">
        <v>947</v>
      </c>
      <c r="AC160" s="1038" t="s">
        <v>947</v>
      </c>
      <c r="AD160" s="1038" t="s">
        <v>947</v>
      </c>
      <c r="AE160" s="1038" t="s">
        <v>947</v>
      </c>
      <c r="AF160" s="1023" t="s">
        <v>947</v>
      </c>
      <c r="AG160" s="757"/>
      <c r="AH160" s="757"/>
      <c r="AI160" s="757"/>
      <c r="AJ160" s="757"/>
      <c r="AK160" s="757"/>
      <c r="AL160" s="757"/>
      <c r="AM160" s="757"/>
      <c r="AN160" s="757"/>
      <c r="AO160" s="757"/>
      <c r="AP160" s="757"/>
      <c r="AQ160" s="757"/>
      <c r="AR160" s="757"/>
      <c r="AS160" s="758"/>
    </row>
    <row r="161" spans="2:45" x14ac:dyDescent="0.2">
      <c r="B161" s="322" t="s">
        <v>269</v>
      </c>
      <c r="C161" s="491" t="s">
        <v>646</v>
      </c>
      <c r="D161" s="515"/>
      <c r="E161" s="759">
        <f>E164+E165+E166+E169</f>
        <v>0</v>
      </c>
      <c r="F161" s="759">
        <f t="shared" ref="F161:P161" si="99">F164+F165+F166+F169</f>
        <v>0</v>
      </c>
      <c r="G161" s="759">
        <f t="shared" si="99"/>
        <v>0</v>
      </c>
      <c r="H161" s="759">
        <f t="shared" si="99"/>
        <v>0</v>
      </c>
      <c r="I161" s="759">
        <f t="shared" si="99"/>
        <v>0</v>
      </c>
      <c r="J161" s="759">
        <f t="shared" si="99"/>
        <v>0</v>
      </c>
      <c r="K161" s="759">
        <f t="shared" si="99"/>
        <v>0</v>
      </c>
      <c r="L161" s="759">
        <f t="shared" si="99"/>
        <v>0</v>
      </c>
      <c r="M161" s="759">
        <f t="shared" si="99"/>
        <v>0</v>
      </c>
      <c r="N161" s="759">
        <f t="shared" si="99"/>
        <v>0</v>
      </c>
      <c r="O161" s="759">
        <f t="shared" si="99"/>
        <v>0</v>
      </c>
      <c r="P161" s="759">
        <f t="shared" si="99"/>
        <v>0</v>
      </c>
      <c r="Q161" s="134">
        <f>SUM(E161:P161)</f>
        <v>0</v>
      </c>
      <c r="R161" s="493"/>
      <c r="S161" s="322" t="s">
        <v>269</v>
      </c>
      <c r="T161" s="491" t="s">
        <v>646</v>
      </c>
      <c r="U161" s="1039"/>
      <c r="V161" s="1040"/>
      <c r="W161" s="1040"/>
      <c r="X161" s="1040"/>
      <c r="Y161" s="1040"/>
      <c r="Z161" s="1040"/>
      <c r="AA161" s="1040"/>
      <c r="AB161" s="1040"/>
      <c r="AC161" s="1040"/>
      <c r="AD161" s="1040"/>
      <c r="AE161" s="1040"/>
      <c r="AF161" s="1041"/>
      <c r="AG161" s="1011">
        <f>AG164+AG165+AG166+AG169</f>
        <v>0</v>
      </c>
      <c r="AH161" s="759">
        <f t="shared" ref="AH161:AR161" si="100">AH164+AH165+AH166+AH169</f>
        <v>0</v>
      </c>
      <c r="AI161" s="759">
        <f t="shared" si="100"/>
        <v>0</v>
      </c>
      <c r="AJ161" s="759">
        <f t="shared" si="100"/>
        <v>0</v>
      </c>
      <c r="AK161" s="759">
        <f t="shared" si="100"/>
        <v>0</v>
      </c>
      <c r="AL161" s="759">
        <f t="shared" si="100"/>
        <v>0</v>
      </c>
      <c r="AM161" s="759">
        <f t="shared" si="100"/>
        <v>0</v>
      </c>
      <c r="AN161" s="759">
        <f t="shared" si="100"/>
        <v>0</v>
      </c>
      <c r="AO161" s="759">
        <f t="shared" si="100"/>
        <v>0</v>
      </c>
      <c r="AP161" s="759">
        <f t="shared" si="100"/>
        <v>0</v>
      </c>
      <c r="AQ161" s="759">
        <f t="shared" si="100"/>
        <v>0</v>
      </c>
      <c r="AR161" s="759">
        <f t="shared" si="100"/>
        <v>0</v>
      </c>
      <c r="AS161" s="134">
        <f t="shared" ref="AS161:AS224" si="101">SUM(AG161:AR161)</f>
        <v>0</v>
      </c>
    </row>
    <row r="162" spans="2:45" x14ac:dyDescent="0.2">
      <c r="B162" s="72" t="s">
        <v>314</v>
      </c>
      <c r="C162" s="516" t="s">
        <v>488</v>
      </c>
      <c r="D162" s="517"/>
      <c r="E162" s="761"/>
      <c r="F162" s="761"/>
      <c r="G162" s="761"/>
      <c r="H162" s="761"/>
      <c r="I162" s="761"/>
      <c r="J162" s="761"/>
      <c r="K162" s="761"/>
      <c r="L162" s="761"/>
      <c r="M162" s="761"/>
      <c r="N162" s="761"/>
      <c r="O162" s="761"/>
      <c r="P162" s="761"/>
      <c r="Q162" s="518"/>
      <c r="R162" s="493"/>
      <c r="S162" s="72" t="s">
        <v>314</v>
      </c>
      <c r="T162" s="516" t="s">
        <v>488</v>
      </c>
      <c r="U162" s="761"/>
      <c r="V162" s="761"/>
      <c r="W162" s="761"/>
      <c r="X162" s="761"/>
      <c r="Y162" s="761"/>
      <c r="Z162" s="761"/>
      <c r="AA162" s="761"/>
      <c r="AB162" s="761"/>
      <c r="AC162" s="761"/>
      <c r="AD162" s="761"/>
      <c r="AE162" s="761"/>
      <c r="AF162" s="1025"/>
      <c r="AG162" s="1012"/>
      <c r="AH162" s="761"/>
      <c r="AI162" s="761"/>
      <c r="AJ162" s="761"/>
      <c r="AK162" s="761"/>
      <c r="AL162" s="761"/>
      <c r="AM162" s="761"/>
      <c r="AN162" s="761"/>
      <c r="AO162" s="761"/>
      <c r="AP162" s="761"/>
      <c r="AQ162" s="761"/>
      <c r="AR162" s="761"/>
      <c r="AS162" s="518">
        <f t="shared" si="101"/>
        <v>0</v>
      </c>
    </row>
    <row r="163" spans="2:45" x14ac:dyDescent="0.2">
      <c r="B163" s="762" t="s">
        <v>489</v>
      </c>
      <c r="C163" s="763" t="s">
        <v>647</v>
      </c>
      <c r="D163" s="606" t="s">
        <v>479</v>
      </c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/>
      <c r="P163" s="135"/>
      <c r="Q163" s="608"/>
      <c r="R163" s="493"/>
      <c r="S163" s="762" t="s">
        <v>489</v>
      </c>
      <c r="T163" s="763" t="s">
        <v>647</v>
      </c>
      <c r="U163" s="135"/>
      <c r="V163" s="135"/>
      <c r="W163" s="135"/>
      <c r="X163" s="135"/>
      <c r="Y163" s="135"/>
      <c r="Z163" s="135"/>
      <c r="AA163" s="135"/>
      <c r="AB163" s="135"/>
      <c r="AC163" s="135"/>
      <c r="AD163" s="135"/>
      <c r="AE163" s="135"/>
      <c r="AF163" s="1026"/>
      <c r="AG163" s="1013"/>
      <c r="AH163" s="135"/>
      <c r="AI163" s="135"/>
      <c r="AJ163" s="135"/>
      <c r="AK163" s="135"/>
      <c r="AL163" s="135"/>
      <c r="AM163" s="135"/>
      <c r="AN163" s="135"/>
      <c r="AO163" s="135"/>
      <c r="AP163" s="135"/>
      <c r="AQ163" s="135"/>
      <c r="AR163" s="135"/>
      <c r="AS163" s="608">
        <f t="shared" si="101"/>
        <v>0</v>
      </c>
    </row>
    <row r="164" spans="2:45" x14ac:dyDescent="0.2">
      <c r="B164" s="51" t="s">
        <v>490</v>
      </c>
      <c r="C164" s="495" t="s">
        <v>648</v>
      </c>
      <c r="D164" s="496" t="s">
        <v>479</v>
      </c>
      <c r="E164" s="500"/>
      <c r="F164" s="500"/>
      <c r="G164" s="500"/>
      <c r="H164" s="500"/>
      <c r="I164" s="500"/>
      <c r="J164" s="500"/>
      <c r="K164" s="500"/>
      <c r="L164" s="500"/>
      <c r="M164" s="500"/>
      <c r="N164" s="500"/>
      <c r="O164" s="500"/>
      <c r="P164" s="500"/>
      <c r="Q164" s="498">
        <f>SUM(E164:P164)</f>
        <v>0</v>
      </c>
      <c r="R164" s="493"/>
      <c r="S164" s="51" t="s">
        <v>490</v>
      </c>
      <c r="T164" s="495" t="s">
        <v>648</v>
      </c>
      <c r="U164" s="500"/>
      <c r="V164" s="500"/>
      <c r="W164" s="500"/>
      <c r="X164" s="500"/>
      <c r="Y164" s="500"/>
      <c r="Z164" s="500"/>
      <c r="AA164" s="500"/>
      <c r="AB164" s="500"/>
      <c r="AC164" s="500"/>
      <c r="AD164" s="500"/>
      <c r="AE164" s="500"/>
      <c r="AF164" s="1027"/>
      <c r="AG164" s="1014">
        <f>+E164*U164</f>
        <v>0</v>
      </c>
      <c r="AH164" s="1014">
        <f t="shared" ref="AH164:AR165" si="102">+F164*V164</f>
        <v>0</v>
      </c>
      <c r="AI164" s="1014">
        <f t="shared" si="102"/>
        <v>0</v>
      </c>
      <c r="AJ164" s="1014">
        <f t="shared" si="102"/>
        <v>0</v>
      </c>
      <c r="AK164" s="1014">
        <f t="shared" si="102"/>
        <v>0</v>
      </c>
      <c r="AL164" s="1014">
        <f t="shared" si="102"/>
        <v>0</v>
      </c>
      <c r="AM164" s="1014">
        <f t="shared" si="102"/>
        <v>0</v>
      </c>
      <c r="AN164" s="1014">
        <f t="shared" si="102"/>
        <v>0</v>
      </c>
      <c r="AO164" s="1014">
        <f t="shared" si="102"/>
        <v>0</v>
      </c>
      <c r="AP164" s="1014">
        <f t="shared" si="102"/>
        <v>0</v>
      </c>
      <c r="AQ164" s="1014">
        <f t="shared" si="102"/>
        <v>0</v>
      </c>
      <c r="AR164" s="1014">
        <f t="shared" si="102"/>
        <v>0</v>
      </c>
      <c r="AS164" s="498">
        <f t="shared" si="101"/>
        <v>0</v>
      </c>
    </row>
    <row r="165" spans="2:45" x14ac:dyDescent="0.2">
      <c r="B165" s="51" t="s">
        <v>649</v>
      </c>
      <c r="C165" s="495" t="s">
        <v>480</v>
      </c>
      <c r="D165" s="496" t="s">
        <v>479</v>
      </c>
      <c r="E165" s="500"/>
      <c r="F165" s="500"/>
      <c r="G165" s="500"/>
      <c r="H165" s="500"/>
      <c r="I165" s="500"/>
      <c r="J165" s="500"/>
      <c r="K165" s="500"/>
      <c r="L165" s="500"/>
      <c r="M165" s="500"/>
      <c r="N165" s="500"/>
      <c r="O165" s="500"/>
      <c r="P165" s="500"/>
      <c r="Q165" s="498">
        <f>SUM(E165:P165)</f>
        <v>0</v>
      </c>
      <c r="R165" s="493"/>
      <c r="S165" s="51" t="s">
        <v>649</v>
      </c>
      <c r="T165" s="495" t="s">
        <v>480</v>
      </c>
      <c r="U165" s="500"/>
      <c r="V165" s="500"/>
      <c r="W165" s="500"/>
      <c r="X165" s="500"/>
      <c r="Y165" s="500"/>
      <c r="Z165" s="500"/>
      <c r="AA165" s="500"/>
      <c r="AB165" s="500"/>
      <c r="AC165" s="500"/>
      <c r="AD165" s="500"/>
      <c r="AE165" s="500"/>
      <c r="AF165" s="1027"/>
      <c r="AG165" s="1014">
        <f>+E165*U165</f>
        <v>0</v>
      </c>
      <c r="AH165" s="1014">
        <f t="shared" si="102"/>
        <v>0</v>
      </c>
      <c r="AI165" s="1014">
        <f t="shared" si="102"/>
        <v>0</v>
      </c>
      <c r="AJ165" s="1014">
        <f t="shared" si="102"/>
        <v>0</v>
      </c>
      <c r="AK165" s="1014">
        <f t="shared" si="102"/>
        <v>0</v>
      </c>
      <c r="AL165" s="1014">
        <f t="shared" si="102"/>
        <v>0</v>
      </c>
      <c r="AM165" s="1014">
        <f t="shared" si="102"/>
        <v>0</v>
      </c>
      <c r="AN165" s="1014">
        <f t="shared" si="102"/>
        <v>0</v>
      </c>
      <c r="AO165" s="1014">
        <f t="shared" si="102"/>
        <v>0</v>
      </c>
      <c r="AP165" s="1014">
        <f t="shared" si="102"/>
        <v>0</v>
      </c>
      <c r="AQ165" s="1014">
        <f t="shared" si="102"/>
        <v>0</v>
      </c>
      <c r="AR165" s="1014">
        <f t="shared" si="102"/>
        <v>0</v>
      </c>
      <c r="AS165" s="498">
        <f t="shared" si="101"/>
        <v>0</v>
      </c>
    </row>
    <row r="166" spans="2:45" x14ac:dyDescent="0.2">
      <c r="B166" s="51" t="s">
        <v>316</v>
      </c>
      <c r="C166" s="509" t="s">
        <v>481</v>
      </c>
      <c r="D166" s="510" t="s">
        <v>131</v>
      </c>
      <c r="E166" s="513">
        <f t="shared" ref="E166:P166" si="103">E167+E168</f>
        <v>0</v>
      </c>
      <c r="F166" s="513">
        <f t="shared" si="103"/>
        <v>0</v>
      </c>
      <c r="G166" s="513">
        <f t="shared" si="103"/>
        <v>0</v>
      </c>
      <c r="H166" s="513">
        <f t="shared" si="103"/>
        <v>0</v>
      </c>
      <c r="I166" s="513">
        <f t="shared" si="103"/>
        <v>0</v>
      </c>
      <c r="J166" s="513">
        <f t="shared" si="103"/>
        <v>0</v>
      </c>
      <c r="K166" s="513">
        <f t="shared" si="103"/>
        <v>0</v>
      </c>
      <c r="L166" s="513">
        <f t="shared" si="103"/>
        <v>0</v>
      </c>
      <c r="M166" s="513">
        <f t="shared" si="103"/>
        <v>0</v>
      </c>
      <c r="N166" s="513">
        <f t="shared" si="103"/>
        <v>0</v>
      </c>
      <c r="O166" s="513">
        <f t="shared" si="103"/>
        <v>0</v>
      </c>
      <c r="P166" s="513">
        <f t="shared" si="103"/>
        <v>0</v>
      </c>
      <c r="Q166" s="131">
        <f t="shared" ref="Q166:Q173" si="104">SUM(E166:P166)</f>
        <v>0</v>
      </c>
      <c r="R166" s="493"/>
      <c r="S166" s="51" t="s">
        <v>316</v>
      </c>
      <c r="T166" s="509" t="s">
        <v>481</v>
      </c>
      <c r="U166" s="513">
        <f>U167+U168</f>
        <v>0</v>
      </c>
      <c r="V166" s="513"/>
      <c r="W166" s="513"/>
      <c r="X166" s="513"/>
      <c r="Y166" s="513"/>
      <c r="Z166" s="513"/>
      <c r="AA166" s="513"/>
      <c r="AB166" s="513"/>
      <c r="AC166" s="513"/>
      <c r="AD166" s="513"/>
      <c r="AE166" s="513"/>
      <c r="AF166" s="1028"/>
      <c r="AG166" s="1014">
        <f>AG167+AG168</f>
        <v>0</v>
      </c>
      <c r="AH166" s="513">
        <f t="shared" ref="AH166:AR166" si="105">AH167+AH168</f>
        <v>0</v>
      </c>
      <c r="AI166" s="513">
        <f t="shared" si="105"/>
        <v>0</v>
      </c>
      <c r="AJ166" s="513">
        <f t="shared" si="105"/>
        <v>0</v>
      </c>
      <c r="AK166" s="513">
        <f t="shared" si="105"/>
        <v>0</v>
      </c>
      <c r="AL166" s="513">
        <f t="shared" si="105"/>
        <v>0</v>
      </c>
      <c r="AM166" s="513">
        <f t="shared" si="105"/>
        <v>0</v>
      </c>
      <c r="AN166" s="513">
        <f t="shared" si="105"/>
        <v>0</v>
      </c>
      <c r="AO166" s="513">
        <f t="shared" si="105"/>
        <v>0</v>
      </c>
      <c r="AP166" s="513">
        <f t="shared" si="105"/>
        <v>0</v>
      </c>
      <c r="AQ166" s="513">
        <f t="shared" si="105"/>
        <v>0</v>
      </c>
      <c r="AR166" s="513">
        <f t="shared" si="105"/>
        <v>0</v>
      </c>
      <c r="AS166" s="131">
        <f t="shared" si="101"/>
        <v>0</v>
      </c>
    </row>
    <row r="167" spans="2:45" x14ac:dyDescent="0.2">
      <c r="B167" s="51" t="s">
        <v>61</v>
      </c>
      <c r="C167" s="511" t="s">
        <v>482</v>
      </c>
      <c r="D167" s="510" t="s">
        <v>131</v>
      </c>
      <c r="E167" s="500"/>
      <c r="F167" s="500"/>
      <c r="G167" s="500"/>
      <c r="H167" s="500"/>
      <c r="I167" s="500"/>
      <c r="J167" s="500"/>
      <c r="K167" s="500"/>
      <c r="L167" s="500"/>
      <c r="M167" s="500"/>
      <c r="N167" s="500"/>
      <c r="O167" s="500"/>
      <c r="P167" s="500"/>
      <c r="Q167" s="131">
        <f t="shared" si="104"/>
        <v>0</v>
      </c>
      <c r="R167" s="493"/>
      <c r="S167" s="51" t="s">
        <v>61</v>
      </c>
      <c r="T167" s="511" t="s">
        <v>482</v>
      </c>
      <c r="U167" s="500"/>
      <c r="V167" s="500"/>
      <c r="W167" s="500"/>
      <c r="X167" s="500"/>
      <c r="Y167" s="500"/>
      <c r="Z167" s="500"/>
      <c r="AA167" s="500"/>
      <c r="AB167" s="500"/>
      <c r="AC167" s="500"/>
      <c r="AD167" s="500"/>
      <c r="AE167" s="500"/>
      <c r="AF167" s="1027"/>
      <c r="AG167" s="1014">
        <f>+E167*U167</f>
        <v>0</v>
      </c>
      <c r="AH167" s="1014">
        <f t="shared" ref="AH167:AR168" si="106">+F167*V167</f>
        <v>0</v>
      </c>
      <c r="AI167" s="1014">
        <f t="shared" si="106"/>
        <v>0</v>
      </c>
      <c r="AJ167" s="1014">
        <f t="shared" si="106"/>
        <v>0</v>
      </c>
      <c r="AK167" s="1014">
        <f t="shared" si="106"/>
        <v>0</v>
      </c>
      <c r="AL167" s="1014">
        <f t="shared" si="106"/>
        <v>0</v>
      </c>
      <c r="AM167" s="1014">
        <f t="shared" si="106"/>
        <v>0</v>
      </c>
      <c r="AN167" s="1014">
        <f t="shared" si="106"/>
        <v>0</v>
      </c>
      <c r="AO167" s="1014">
        <f t="shared" si="106"/>
        <v>0</v>
      </c>
      <c r="AP167" s="1014">
        <f t="shared" si="106"/>
        <v>0</v>
      </c>
      <c r="AQ167" s="1014">
        <f t="shared" si="106"/>
        <v>0</v>
      </c>
      <c r="AR167" s="1014">
        <f t="shared" si="106"/>
        <v>0</v>
      </c>
      <c r="AS167" s="131">
        <f t="shared" si="101"/>
        <v>0</v>
      </c>
    </row>
    <row r="168" spans="2:45" x14ac:dyDescent="0.2">
      <c r="B168" s="51" t="s">
        <v>62</v>
      </c>
      <c r="C168" s="511" t="s">
        <v>483</v>
      </c>
      <c r="D168" s="510" t="s">
        <v>131</v>
      </c>
      <c r="E168" s="500"/>
      <c r="F168" s="500"/>
      <c r="G168" s="500"/>
      <c r="H168" s="500"/>
      <c r="I168" s="500"/>
      <c r="J168" s="500"/>
      <c r="K168" s="500"/>
      <c r="L168" s="500"/>
      <c r="M168" s="500"/>
      <c r="N168" s="500"/>
      <c r="O168" s="500"/>
      <c r="P168" s="500"/>
      <c r="Q168" s="131">
        <f t="shared" si="104"/>
        <v>0</v>
      </c>
      <c r="R168" s="493"/>
      <c r="S168" s="51" t="s">
        <v>62</v>
      </c>
      <c r="T168" s="511" t="s">
        <v>483</v>
      </c>
      <c r="U168" s="500"/>
      <c r="V168" s="500"/>
      <c r="W168" s="500"/>
      <c r="X168" s="500"/>
      <c r="Y168" s="500"/>
      <c r="Z168" s="500"/>
      <c r="AA168" s="500"/>
      <c r="AB168" s="500"/>
      <c r="AC168" s="500"/>
      <c r="AD168" s="500"/>
      <c r="AE168" s="500"/>
      <c r="AF168" s="1027"/>
      <c r="AG168" s="1014">
        <f>+E168*U168</f>
        <v>0</v>
      </c>
      <c r="AH168" s="1014">
        <f t="shared" si="106"/>
        <v>0</v>
      </c>
      <c r="AI168" s="1014">
        <f t="shared" si="106"/>
        <v>0</v>
      </c>
      <c r="AJ168" s="1014">
        <f t="shared" si="106"/>
        <v>0</v>
      </c>
      <c r="AK168" s="1014">
        <f t="shared" si="106"/>
        <v>0</v>
      </c>
      <c r="AL168" s="1014">
        <f t="shared" si="106"/>
        <v>0</v>
      </c>
      <c r="AM168" s="1014">
        <f t="shared" si="106"/>
        <v>0</v>
      </c>
      <c r="AN168" s="1014">
        <f t="shared" si="106"/>
        <v>0</v>
      </c>
      <c r="AO168" s="1014">
        <f t="shared" si="106"/>
        <v>0</v>
      </c>
      <c r="AP168" s="1014">
        <f t="shared" si="106"/>
        <v>0</v>
      </c>
      <c r="AQ168" s="1014">
        <f t="shared" si="106"/>
        <v>0</v>
      </c>
      <c r="AR168" s="1014">
        <f t="shared" si="106"/>
        <v>0</v>
      </c>
      <c r="AS168" s="131">
        <f t="shared" si="101"/>
        <v>0</v>
      </c>
    </row>
    <row r="169" spans="2:45" x14ac:dyDescent="0.2">
      <c r="B169" s="764" t="s">
        <v>612</v>
      </c>
      <c r="C169" s="519" t="s">
        <v>484</v>
      </c>
      <c r="D169" s="520" t="s">
        <v>485</v>
      </c>
      <c r="E169" s="521">
        <f t="shared" ref="E169:P169" si="107">+E170+E171</f>
        <v>0</v>
      </c>
      <c r="F169" s="521">
        <f t="shared" si="107"/>
        <v>0</v>
      </c>
      <c r="G169" s="521">
        <f t="shared" si="107"/>
        <v>0</v>
      </c>
      <c r="H169" s="521">
        <f t="shared" si="107"/>
        <v>0</v>
      </c>
      <c r="I169" s="521">
        <f t="shared" si="107"/>
        <v>0</v>
      </c>
      <c r="J169" s="521">
        <f t="shared" si="107"/>
        <v>0</v>
      </c>
      <c r="K169" s="521">
        <f t="shared" si="107"/>
        <v>0</v>
      </c>
      <c r="L169" s="521">
        <f t="shared" si="107"/>
        <v>0</v>
      </c>
      <c r="M169" s="521">
        <f t="shared" si="107"/>
        <v>0</v>
      </c>
      <c r="N169" s="521">
        <f t="shared" si="107"/>
        <v>0</v>
      </c>
      <c r="O169" s="521">
        <f t="shared" si="107"/>
        <v>0</v>
      </c>
      <c r="P169" s="521">
        <f t="shared" si="107"/>
        <v>0</v>
      </c>
      <c r="Q169" s="131">
        <f t="shared" si="104"/>
        <v>0</v>
      </c>
      <c r="R169" s="493"/>
      <c r="S169" s="764" t="s">
        <v>612</v>
      </c>
      <c r="T169" s="519" t="s">
        <v>484</v>
      </c>
      <c r="U169" s="521">
        <f>+U170+U171</f>
        <v>0</v>
      </c>
      <c r="V169" s="521"/>
      <c r="W169" s="521"/>
      <c r="X169" s="521"/>
      <c r="Y169" s="521"/>
      <c r="Z169" s="521"/>
      <c r="AA169" s="521"/>
      <c r="AB169" s="521"/>
      <c r="AC169" s="521"/>
      <c r="AD169" s="521"/>
      <c r="AE169" s="521"/>
      <c r="AF169" s="1029"/>
      <c r="AG169" s="1015">
        <f>+AG170+AG171</f>
        <v>0</v>
      </c>
      <c r="AH169" s="521">
        <f t="shared" ref="AH169:AR169" si="108">+AH170+AH171</f>
        <v>0</v>
      </c>
      <c r="AI169" s="521">
        <f t="shared" si="108"/>
        <v>0</v>
      </c>
      <c r="AJ169" s="521">
        <f t="shared" si="108"/>
        <v>0</v>
      </c>
      <c r="AK169" s="521">
        <f t="shared" si="108"/>
        <v>0</v>
      </c>
      <c r="AL169" s="521">
        <f t="shared" si="108"/>
        <v>0</v>
      </c>
      <c r="AM169" s="521">
        <f t="shared" si="108"/>
        <v>0</v>
      </c>
      <c r="AN169" s="521">
        <f t="shared" si="108"/>
        <v>0</v>
      </c>
      <c r="AO169" s="521">
        <f t="shared" si="108"/>
        <v>0</v>
      </c>
      <c r="AP169" s="521">
        <f t="shared" si="108"/>
        <v>0</v>
      </c>
      <c r="AQ169" s="521">
        <f t="shared" si="108"/>
        <v>0</v>
      </c>
      <c r="AR169" s="521">
        <f t="shared" si="108"/>
        <v>0</v>
      </c>
      <c r="AS169" s="131">
        <f t="shared" si="101"/>
        <v>0</v>
      </c>
    </row>
    <row r="170" spans="2:45" x14ac:dyDescent="0.2">
      <c r="B170" s="764" t="s">
        <v>650</v>
      </c>
      <c r="C170" s="519" t="s">
        <v>651</v>
      </c>
      <c r="D170" s="520" t="s">
        <v>485</v>
      </c>
      <c r="E170" s="514"/>
      <c r="F170" s="514"/>
      <c r="G170" s="514"/>
      <c r="H170" s="514"/>
      <c r="I170" s="514"/>
      <c r="J170" s="514"/>
      <c r="K170" s="514"/>
      <c r="L170" s="514"/>
      <c r="M170" s="514"/>
      <c r="N170" s="514"/>
      <c r="O170" s="514"/>
      <c r="P170" s="514"/>
      <c r="Q170" s="131">
        <f t="shared" si="104"/>
        <v>0</v>
      </c>
      <c r="R170" s="493"/>
      <c r="S170" s="764" t="s">
        <v>650</v>
      </c>
      <c r="T170" s="519" t="s">
        <v>651</v>
      </c>
      <c r="U170" s="514"/>
      <c r="V170" s="514"/>
      <c r="W170" s="514"/>
      <c r="X170" s="514"/>
      <c r="Y170" s="514"/>
      <c r="Z170" s="514"/>
      <c r="AA170" s="514"/>
      <c r="AB170" s="514"/>
      <c r="AC170" s="514"/>
      <c r="AD170" s="514"/>
      <c r="AE170" s="514"/>
      <c r="AF170" s="1030"/>
      <c r="AG170" s="1015">
        <f>+E170*U170</f>
        <v>0</v>
      </c>
      <c r="AH170" s="1015">
        <f t="shared" ref="AH170:AR171" si="109">+F170*V170</f>
        <v>0</v>
      </c>
      <c r="AI170" s="1015">
        <f t="shared" si="109"/>
        <v>0</v>
      </c>
      <c r="AJ170" s="1015">
        <f t="shared" si="109"/>
        <v>0</v>
      </c>
      <c r="AK170" s="1015">
        <f t="shared" si="109"/>
        <v>0</v>
      </c>
      <c r="AL170" s="1015">
        <f t="shared" si="109"/>
        <v>0</v>
      </c>
      <c r="AM170" s="1015">
        <f t="shared" si="109"/>
        <v>0</v>
      </c>
      <c r="AN170" s="1015">
        <f t="shared" si="109"/>
        <v>0</v>
      </c>
      <c r="AO170" s="1015">
        <f t="shared" si="109"/>
        <v>0</v>
      </c>
      <c r="AP170" s="1015">
        <f t="shared" si="109"/>
        <v>0</v>
      </c>
      <c r="AQ170" s="1015">
        <f t="shared" si="109"/>
        <v>0</v>
      </c>
      <c r="AR170" s="1015">
        <f t="shared" si="109"/>
        <v>0</v>
      </c>
      <c r="AS170" s="131">
        <f t="shared" si="101"/>
        <v>0</v>
      </c>
    </row>
    <row r="171" spans="2:45" x14ac:dyDescent="0.2">
      <c r="B171" s="764" t="s">
        <v>652</v>
      </c>
      <c r="C171" s="765" t="s">
        <v>491</v>
      </c>
      <c r="D171" s="520" t="s">
        <v>485</v>
      </c>
      <c r="E171" s="514"/>
      <c r="F171" s="514"/>
      <c r="G171" s="514"/>
      <c r="H171" s="514"/>
      <c r="I171" s="514"/>
      <c r="J171" s="514"/>
      <c r="K171" s="514"/>
      <c r="L171" s="514"/>
      <c r="M171" s="514"/>
      <c r="N171" s="514"/>
      <c r="O171" s="514"/>
      <c r="P171" s="514"/>
      <c r="Q171" s="132">
        <f t="shared" si="104"/>
        <v>0</v>
      </c>
      <c r="R171" s="493"/>
      <c r="S171" s="764" t="s">
        <v>652</v>
      </c>
      <c r="T171" s="765" t="s">
        <v>491</v>
      </c>
      <c r="U171" s="514"/>
      <c r="V171" s="514"/>
      <c r="W171" s="514"/>
      <c r="X171" s="514"/>
      <c r="Y171" s="514"/>
      <c r="Z171" s="514"/>
      <c r="AA171" s="514"/>
      <c r="AB171" s="514"/>
      <c r="AC171" s="514"/>
      <c r="AD171" s="514"/>
      <c r="AE171" s="514"/>
      <c r="AF171" s="1030"/>
      <c r="AG171" s="1015">
        <f>+E171*U171</f>
        <v>0</v>
      </c>
      <c r="AH171" s="1015">
        <f t="shared" si="109"/>
        <v>0</v>
      </c>
      <c r="AI171" s="1015">
        <f t="shared" si="109"/>
        <v>0</v>
      </c>
      <c r="AJ171" s="1015">
        <f t="shared" si="109"/>
        <v>0</v>
      </c>
      <c r="AK171" s="1015">
        <f t="shared" si="109"/>
        <v>0</v>
      </c>
      <c r="AL171" s="1015">
        <f t="shared" si="109"/>
        <v>0</v>
      </c>
      <c r="AM171" s="1015">
        <f t="shared" si="109"/>
        <v>0</v>
      </c>
      <c r="AN171" s="1015">
        <f t="shared" si="109"/>
        <v>0</v>
      </c>
      <c r="AO171" s="1015">
        <f t="shared" si="109"/>
        <v>0</v>
      </c>
      <c r="AP171" s="1015">
        <f t="shared" si="109"/>
        <v>0</v>
      </c>
      <c r="AQ171" s="1015">
        <f t="shared" si="109"/>
        <v>0</v>
      </c>
      <c r="AR171" s="1015">
        <f t="shared" si="109"/>
        <v>0</v>
      </c>
      <c r="AS171" s="132">
        <f t="shared" si="101"/>
        <v>0</v>
      </c>
    </row>
    <row r="172" spans="2:45" x14ac:dyDescent="0.2">
      <c r="B172" s="48" t="s">
        <v>270</v>
      </c>
      <c r="C172" s="491" t="s">
        <v>492</v>
      </c>
      <c r="D172" s="515" t="s">
        <v>131</v>
      </c>
      <c r="E172" s="133">
        <f>+E173+E184</f>
        <v>0</v>
      </c>
      <c r="F172" s="133">
        <f t="shared" ref="F172:P172" si="110">+F173+F184</f>
        <v>0</v>
      </c>
      <c r="G172" s="133">
        <f t="shared" si="110"/>
        <v>0</v>
      </c>
      <c r="H172" s="133">
        <f t="shared" si="110"/>
        <v>0</v>
      </c>
      <c r="I172" s="133">
        <f t="shared" si="110"/>
        <v>0</v>
      </c>
      <c r="J172" s="133">
        <f t="shared" si="110"/>
        <v>0</v>
      </c>
      <c r="K172" s="133">
        <f t="shared" si="110"/>
        <v>0</v>
      </c>
      <c r="L172" s="133">
        <f t="shared" si="110"/>
        <v>0</v>
      </c>
      <c r="M172" s="133">
        <f t="shared" si="110"/>
        <v>0</v>
      </c>
      <c r="N172" s="133">
        <f t="shared" si="110"/>
        <v>0</v>
      </c>
      <c r="O172" s="133">
        <f t="shared" si="110"/>
        <v>0</v>
      </c>
      <c r="P172" s="133">
        <f t="shared" si="110"/>
        <v>0</v>
      </c>
      <c r="Q172" s="134">
        <f t="shared" si="104"/>
        <v>0</v>
      </c>
      <c r="R172" s="493"/>
      <c r="S172" s="48" t="s">
        <v>270</v>
      </c>
      <c r="T172" s="491" t="s">
        <v>492</v>
      </c>
      <c r="U172" s="133">
        <f>+U173+U184</f>
        <v>0</v>
      </c>
      <c r="V172" s="133"/>
      <c r="W172" s="133"/>
      <c r="X172" s="133"/>
      <c r="Y172" s="133"/>
      <c r="Z172" s="133"/>
      <c r="AA172" s="133"/>
      <c r="AB172" s="133"/>
      <c r="AC172" s="133"/>
      <c r="AD172" s="133"/>
      <c r="AE172" s="133"/>
      <c r="AF172" s="1031"/>
      <c r="AG172" s="1016">
        <f>+AG173+AG184</f>
        <v>0</v>
      </c>
      <c r="AH172" s="133">
        <f t="shared" ref="AH172:AR172" si="111">+AH173+AH184</f>
        <v>0</v>
      </c>
      <c r="AI172" s="133">
        <f t="shared" si="111"/>
        <v>0</v>
      </c>
      <c r="AJ172" s="133">
        <f t="shared" si="111"/>
        <v>0</v>
      </c>
      <c r="AK172" s="133">
        <f t="shared" si="111"/>
        <v>0</v>
      </c>
      <c r="AL172" s="133">
        <f t="shared" si="111"/>
        <v>0</v>
      </c>
      <c r="AM172" s="133">
        <f t="shared" si="111"/>
        <v>0</v>
      </c>
      <c r="AN172" s="133">
        <f t="shared" si="111"/>
        <v>0</v>
      </c>
      <c r="AO172" s="133">
        <f t="shared" si="111"/>
        <v>0</v>
      </c>
      <c r="AP172" s="133">
        <f t="shared" si="111"/>
        <v>0</v>
      </c>
      <c r="AQ172" s="133">
        <f t="shared" si="111"/>
        <v>0</v>
      </c>
      <c r="AR172" s="133">
        <f t="shared" si="111"/>
        <v>0</v>
      </c>
      <c r="AS172" s="134">
        <f t="shared" si="101"/>
        <v>0</v>
      </c>
    </row>
    <row r="173" spans="2:45" x14ac:dyDescent="0.2">
      <c r="B173" s="50" t="s">
        <v>317</v>
      </c>
      <c r="C173" s="516" t="s">
        <v>493</v>
      </c>
      <c r="D173" s="522"/>
      <c r="E173" s="523">
        <f>E176+E177+E178+E181</f>
        <v>0</v>
      </c>
      <c r="F173" s="523">
        <f t="shared" ref="F173:P173" si="112">F176+F177+F178+F181</f>
        <v>0</v>
      </c>
      <c r="G173" s="523">
        <f t="shared" si="112"/>
        <v>0</v>
      </c>
      <c r="H173" s="523">
        <f t="shared" si="112"/>
        <v>0</v>
      </c>
      <c r="I173" s="523">
        <f t="shared" si="112"/>
        <v>0</v>
      </c>
      <c r="J173" s="523">
        <f t="shared" si="112"/>
        <v>0</v>
      </c>
      <c r="K173" s="523">
        <f t="shared" si="112"/>
        <v>0</v>
      </c>
      <c r="L173" s="523">
        <f t="shared" si="112"/>
        <v>0</v>
      </c>
      <c r="M173" s="523">
        <f t="shared" si="112"/>
        <v>0</v>
      </c>
      <c r="N173" s="523">
        <f t="shared" si="112"/>
        <v>0</v>
      </c>
      <c r="O173" s="523">
        <f t="shared" si="112"/>
        <v>0</v>
      </c>
      <c r="P173" s="523">
        <f t="shared" si="112"/>
        <v>0</v>
      </c>
      <c r="Q173" s="524">
        <f t="shared" si="104"/>
        <v>0</v>
      </c>
      <c r="R173" s="493"/>
      <c r="S173" s="50" t="s">
        <v>317</v>
      </c>
      <c r="T173" s="516" t="s">
        <v>493</v>
      </c>
      <c r="U173" s="523">
        <f>U176+U177+U178+U181</f>
        <v>0</v>
      </c>
      <c r="V173" s="523"/>
      <c r="W173" s="523"/>
      <c r="X173" s="523"/>
      <c r="Y173" s="523"/>
      <c r="Z173" s="523"/>
      <c r="AA173" s="523"/>
      <c r="AB173" s="523"/>
      <c r="AC173" s="523"/>
      <c r="AD173" s="523"/>
      <c r="AE173" s="523"/>
      <c r="AF173" s="1032"/>
      <c r="AG173" s="1017">
        <f>AG176+AG177+AG178+AG181</f>
        <v>0</v>
      </c>
      <c r="AH173" s="523">
        <f t="shared" ref="AH173:AR173" si="113">AH176+AH177+AH178+AH181</f>
        <v>0</v>
      </c>
      <c r="AI173" s="523">
        <f t="shared" si="113"/>
        <v>0</v>
      </c>
      <c r="AJ173" s="523">
        <f t="shared" si="113"/>
        <v>0</v>
      </c>
      <c r="AK173" s="523">
        <f t="shared" si="113"/>
        <v>0</v>
      </c>
      <c r="AL173" s="523">
        <f t="shared" si="113"/>
        <v>0</v>
      </c>
      <c r="AM173" s="523">
        <f t="shared" si="113"/>
        <v>0</v>
      </c>
      <c r="AN173" s="523">
        <f t="shared" si="113"/>
        <v>0</v>
      </c>
      <c r="AO173" s="523">
        <f t="shared" si="113"/>
        <v>0</v>
      </c>
      <c r="AP173" s="523">
        <f t="shared" si="113"/>
        <v>0</v>
      </c>
      <c r="AQ173" s="523">
        <f t="shared" si="113"/>
        <v>0</v>
      </c>
      <c r="AR173" s="523">
        <f t="shared" si="113"/>
        <v>0</v>
      </c>
      <c r="AS173" s="524">
        <f t="shared" si="101"/>
        <v>0</v>
      </c>
    </row>
    <row r="174" spans="2:45" x14ac:dyDescent="0.2">
      <c r="B174" s="324" t="s">
        <v>653</v>
      </c>
      <c r="C174" s="507" t="s">
        <v>488</v>
      </c>
      <c r="D174" s="508"/>
      <c r="E174" s="766"/>
      <c r="F174" s="766"/>
      <c r="G174" s="766"/>
      <c r="H174" s="766"/>
      <c r="I174" s="766"/>
      <c r="J174" s="766"/>
      <c r="K174" s="766"/>
      <c r="L174" s="766"/>
      <c r="M174" s="766"/>
      <c r="N174" s="766"/>
      <c r="O174" s="766"/>
      <c r="P174" s="766"/>
      <c r="Q174" s="525"/>
      <c r="R174" s="493"/>
      <c r="S174" s="324" t="s">
        <v>653</v>
      </c>
      <c r="T174" s="507" t="s">
        <v>488</v>
      </c>
      <c r="U174" s="766"/>
      <c r="V174" s="766"/>
      <c r="W174" s="766"/>
      <c r="X174" s="766"/>
      <c r="Y174" s="766"/>
      <c r="Z174" s="766"/>
      <c r="AA174" s="766"/>
      <c r="AB174" s="766"/>
      <c r="AC174" s="766"/>
      <c r="AD174" s="766"/>
      <c r="AE174" s="766"/>
      <c r="AF174" s="1033"/>
      <c r="AG174" s="1018"/>
      <c r="AH174" s="766"/>
      <c r="AI174" s="766"/>
      <c r="AJ174" s="766"/>
      <c r="AK174" s="766"/>
      <c r="AL174" s="766"/>
      <c r="AM174" s="766"/>
      <c r="AN174" s="766"/>
      <c r="AO174" s="766"/>
      <c r="AP174" s="766"/>
      <c r="AQ174" s="766"/>
      <c r="AR174" s="766"/>
      <c r="AS174" s="525">
        <f t="shared" si="101"/>
        <v>0</v>
      </c>
    </row>
    <row r="175" spans="2:45" x14ac:dyDescent="0.2">
      <c r="B175" s="51" t="s">
        <v>654</v>
      </c>
      <c r="C175" s="763" t="s">
        <v>647</v>
      </c>
      <c r="D175" s="606" t="s">
        <v>479</v>
      </c>
      <c r="E175" s="135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  <c r="Q175" s="608"/>
      <c r="R175" s="493"/>
      <c r="S175" s="51" t="s">
        <v>654</v>
      </c>
      <c r="T175" s="763" t="s">
        <v>647</v>
      </c>
      <c r="U175" s="135"/>
      <c r="V175" s="135"/>
      <c r="W175" s="135"/>
      <c r="X175" s="135"/>
      <c r="Y175" s="135"/>
      <c r="Z175" s="135"/>
      <c r="AA175" s="135"/>
      <c r="AB175" s="135"/>
      <c r="AC175" s="135"/>
      <c r="AD175" s="135"/>
      <c r="AE175" s="135"/>
      <c r="AF175" s="1026"/>
      <c r="AG175" s="1013"/>
      <c r="AH175" s="135"/>
      <c r="AI175" s="135"/>
      <c r="AJ175" s="135"/>
      <c r="AK175" s="135"/>
      <c r="AL175" s="135"/>
      <c r="AM175" s="135"/>
      <c r="AN175" s="135"/>
      <c r="AO175" s="135"/>
      <c r="AP175" s="135"/>
      <c r="AQ175" s="135"/>
      <c r="AR175" s="135"/>
      <c r="AS175" s="608">
        <f t="shared" si="101"/>
        <v>0</v>
      </c>
    </row>
    <row r="176" spans="2:45" x14ac:dyDescent="0.2">
      <c r="B176" s="51" t="s">
        <v>655</v>
      </c>
      <c r="C176" s="495" t="s">
        <v>648</v>
      </c>
      <c r="D176" s="496" t="s">
        <v>479</v>
      </c>
      <c r="E176" s="500"/>
      <c r="F176" s="500"/>
      <c r="G176" s="500"/>
      <c r="H176" s="500"/>
      <c r="I176" s="500"/>
      <c r="J176" s="500"/>
      <c r="K176" s="500"/>
      <c r="L176" s="500"/>
      <c r="M176" s="500"/>
      <c r="N176" s="500"/>
      <c r="O176" s="500"/>
      <c r="P176" s="500"/>
      <c r="Q176" s="498">
        <f>SUM(E176:P176)</f>
        <v>0</v>
      </c>
      <c r="R176" s="493"/>
      <c r="S176" s="51" t="s">
        <v>655</v>
      </c>
      <c r="T176" s="495" t="s">
        <v>648</v>
      </c>
      <c r="U176" s="500"/>
      <c r="V176" s="500"/>
      <c r="W176" s="500"/>
      <c r="X176" s="500"/>
      <c r="Y176" s="500"/>
      <c r="Z176" s="500"/>
      <c r="AA176" s="500"/>
      <c r="AB176" s="500"/>
      <c r="AC176" s="500"/>
      <c r="AD176" s="500"/>
      <c r="AE176" s="500"/>
      <c r="AF176" s="1027"/>
      <c r="AG176" s="1014">
        <f>+E176*U176</f>
        <v>0</v>
      </c>
      <c r="AH176" s="1014">
        <f t="shared" ref="AH176:AR177" si="114">+F176*V176</f>
        <v>0</v>
      </c>
      <c r="AI176" s="1014">
        <f t="shared" si="114"/>
        <v>0</v>
      </c>
      <c r="AJ176" s="1014">
        <f t="shared" si="114"/>
        <v>0</v>
      </c>
      <c r="AK176" s="1014">
        <f t="shared" si="114"/>
        <v>0</v>
      </c>
      <c r="AL176" s="1014">
        <f t="shared" si="114"/>
        <v>0</v>
      </c>
      <c r="AM176" s="1014">
        <f t="shared" si="114"/>
        <v>0</v>
      </c>
      <c r="AN176" s="1014">
        <f t="shared" si="114"/>
        <v>0</v>
      </c>
      <c r="AO176" s="1014">
        <f t="shared" si="114"/>
        <v>0</v>
      </c>
      <c r="AP176" s="1014">
        <f t="shared" si="114"/>
        <v>0</v>
      </c>
      <c r="AQ176" s="1014">
        <f t="shared" si="114"/>
        <v>0</v>
      </c>
      <c r="AR176" s="1014">
        <f t="shared" si="114"/>
        <v>0</v>
      </c>
      <c r="AS176" s="498">
        <f t="shared" si="101"/>
        <v>0</v>
      </c>
    </row>
    <row r="177" spans="2:45" x14ac:dyDescent="0.2">
      <c r="B177" s="51" t="s">
        <v>656</v>
      </c>
      <c r="C177" s="495" t="s">
        <v>480</v>
      </c>
      <c r="D177" s="496" t="s">
        <v>479</v>
      </c>
      <c r="E177" s="500"/>
      <c r="F177" s="500"/>
      <c r="G177" s="500"/>
      <c r="H177" s="500"/>
      <c r="I177" s="500"/>
      <c r="J177" s="500"/>
      <c r="K177" s="500"/>
      <c r="L177" s="500"/>
      <c r="M177" s="500"/>
      <c r="N177" s="500"/>
      <c r="O177" s="500"/>
      <c r="P177" s="500"/>
      <c r="Q177" s="498">
        <f>SUM(E177:P177)</f>
        <v>0</v>
      </c>
      <c r="R177" s="493"/>
      <c r="S177" s="51" t="s">
        <v>656</v>
      </c>
      <c r="T177" s="495" t="s">
        <v>480</v>
      </c>
      <c r="U177" s="500"/>
      <c r="V177" s="500"/>
      <c r="W177" s="500"/>
      <c r="X177" s="500"/>
      <c r="Y177" s="500"/>
      <c r="Z177" s="500"/>
      <c r="AA177" s="500"/>
      <c r="AB177" s="500"/>
      <c r="AC177" s="500"/>
      <c r="AD177" s="500"/>
      <c r="AE177" s="500"/>
      <c r="AF177" s="1027"/>
      <c r="AG177" s="1014">
        <f>+E177*U177</f>
        <v>0</v>
      </c>
      <c r="AH177" s="1014">
        <f t="shared" si="114"/>
        <v>0</v>
      </c>
      <c r="AI177" s="1014">
        <f t="shared" si="114"/>
        <v>0</v>
      </c>
      <c r="AJ177" s="1014">
        <f t="shared" si="114"/>
        <v>0</v>
      </c>
      <c r="AK177" s="1014">
        <f t="shared" si="114"/>
        <v>0</v>
      </c>
      <c r="AL177" s="1014">
        <f t="shared" si="114"/>
        <v>0</v>
      </c>
      <c r="AM177" s="1014">
        <f t="shared" si="114"/>
        <v>0</v>
      </c>
      <c r="AN177" s="1014">
        <f t="shared" si="114"/>
        <v>0</v>
      </c>
      <c r="AO177" s="1014">
        <f t="shared" si="114"/>
        <v>0</v>
      </c>
      <c r="AP177" s="1014">
        <f t="shared" si="114"/>
        <v>0</v>
      </c>
      <c r="AQ177" s="1014">
        <f t="shared" si="114"/>
        <v>0</v>
      </c>
      <c r="AR177" s="1014">
        <f t="shared" si="114"/>
        <v>0</v>
      </c>
      <c r="AS177" s="498">
        <f t="shared" si="101"/>
        <v>0</v>
      </c>
    </row>
    <row r="178" spans="2:45" x14ac:dyDescent="0.2">
      <c r="B178" s="51" t="s">
        <v>657</v>
      </c>
      <c r="C178" s="509" t="s">
        <v>481</v>
      </c>
      <c r="D178" s="510" t="s">
        <v>131</v>
      </c>
      <c r="E178" s="513">
        <f t="shared" ref="E178:P178" si="115">E179+E180</f>
        <v>0</v>
      </c>
      <c r="F178" s="513">
        <f t="shared" si="115"/>
        <v>0</v>
      </c>
      <c r="G178" s="513">
        <f t="shared" si="115"/>
        <v>0</v>
      </c>
      <c r="H178" s="513">
        <f t="shared" si="115"/>
        <v>0</v>
      </c>
      <c r="I178" s="513">
        <f t="shared" si="115"/>
        <v>0</v>
      </c>
      <c r="J178" s="513">
        <f t="shared" si="115"/>
        <v>0</v>
      </c>
      <c r="K178" s="513">
        <f t="shared" si="115"/>
        <v>0</v>
      </c>
      <c r="L178" s="513">
        <f t="shared" si="115"/>
        <v>0</v>
      </c>
      <c r="M178" s="513">
        <f t="shared" si="115"/>
        <v>0</v>
      </c>
      <c r="N178" s="513">
        <f t="shared" si="115"/>
        <v>0</v>
      </c>
      <c r="O178" s="513">
        <f t="shared" si="115"/>
        <v>0</v>
      </c>
      <c r="P178" s="513">
        <f t="shared" si="115"/>
        <v>0</v>
      </c>
      <c r="Q178" s="131">
        <f t="shared" ref="Q178:Q184" si="116">SUM(E178:P178)</f>
        <v>0</v>
      </c>
      <c r="R178" s="493"/>
      <c r="S178" s="51" t="s">
        <v>657</v>
      </c>
      <c r="T178" s="509" t="s">
        <v>481</v>
      </c>
      <c r="U178" s="513">
        <f>U179+U180</f>
        <v>0</v>
      </c>
      <c r="V178" s="513"/>
      <c r="W178" s="513"/>
      <c r="X178" s="513"/>
      <c r="Y178" s="513"/>
      <c r="Z178" s="513"/>
      <c r="AA178" s="513"/>
      <c r="AB178" s="513"/>
      <c r="AC178" s="513"/>
      <c r="AD178" s="513"/>
      <c r="AE178" s="513"/>
      <c r="AF178" s="1028"/>
      <c r="AG178" s="1014">
        <f>AG179+AG180</f>
        <v>0</v>
      </c>
      <c r="AH178" s="513">
        <f t="shared" ref="AH178:AR178" si="117">AH179+AH180</f>
        <v>0</v>
      </c>
      <c r="AI178" s="513">
        <f t="shared" si="117"/>
        <v>0</v>
      </c>
      <c r="AJ178" s="513">
        <f t="shared" si="117"/>
        <v>0</v>
      </c>
      <c r="AK178" s="513">
        <f t="shared" si="117"/>
        <v>0</v>
      </c>
      <c r="AL178" s="513">
        <f t="shared" si="117"/>
        <v>0</v>
      </c>
      <c r="AM178" s="513">
        <f t="shared" si="117"/>
        <v>0</v>
      </c>
      <c r="AN178" s="513">
        <f t="shared" si="117"/>
        <v>0</v>
      </c>
      <c r="AO178" s="513">
        <f t="shared" si="117"/>
        <v>0</v>
      </c>
      <c r="AP178" s="513">
        <f t="shared" si="117"/>
        <v>0</v>
      </c>
      <c r="AQ178" s="513">
        <f t="shared" si="117"/>
        <v>0</v>
      </c>
      <c r="AR178" s="513">
        <f t="shared" si="117"/>
        <v>0</v>
      </c>
      <c r="AS178" s="131">
        <f t="shared" si="101"/>
        <v>0</v>
      </c>
    </row>
    <row r="179" spans="2:45" x14ac:dyDescent="0.2">
      <c r="B179" s="51" t="s">
        <v>658</v>
      </c>
      <c r="C179" s="511" t="s">
        <v>482</v>
      </c>
      <c r="D179" s="510" t="s">
        <v>131</v>
      </c>
      <c r="E179" s="500"/>
      <c r="F179" s="500"/>
      <c r="G179" s="500"/>
      <c r="H179" s="500"/>
      <c r="I179" s="500"/>
      <c r="J179" s="500"/>
      <c r="K179" s="500"/>
      <c r="L179" s="500"/>
      <c r="M179" s="500"/>
      <c r="N179" s="500"/>
      <c r="O179" s="500"/>
      <c r="P179" s="500"/>
      <c r="Q179" s="131">
        <f t="shared" si="116"/>
        <v>0</v>
      </c>
      <c r="R179" s="493"/>
      <c r="S179" s="51" t="s">
        <v>658</v>
      </c>
      <c r="T179" s="511" t="s">
        <v>482</v>
      </c>
      <c r="U179" s="500"/>
      <c r="V179" s="500"/>
      <c r="W179" s="500"/>
      <c r="X179" s="500"/>
      <c r="Y179" s="500"/>
      <c r="Z179" s="500"/>
      <c r="AA179" s="500"/>
      <c r="AB179" s="500"/>
      <c r="AC179" s="500"/>
      <c r="AD179" s="500"/>
      <c r="AE179" s="500"/>
      <c r="AF179" s="1027"/>
      <c r="AG179" s="1014">
        <f>+E179*U179</f>
        <v>0</v>
      </c>
      <c r="AH179" s="1014">
        <f t="shared" ref="AH179:AR180" si="118">+F179*V179</f>
        <v>0</v>
      </c>
      <c r="AI179" s="1014">
        <f t="shared" si="118"/>
        <v>0</v>
      </c>
      <c r="AJ179" s="1014">
        <f t="shared" si="118"/>
        <v>0</v>
      </c>
      <c r="AK179" s="1014">
        <f t="shared" si="118"/>
        <v>0</v>
      </c>
      <c r="AL179" s="1014">
        <f t="shared" si="118"/>
        <v>0</v>
      </c>
      <c r="AM179" s="1014">
        <f t="shared" si="118"/>
        <v>0</v>
      </c>
      <c r="AN179" s="1014">
        <f t="shared" si="118"/>
        <v>0</v>
      </c>
      <c r="AO179" s="1014">
        <f t="shared" si="118"/>
        <v>0</v>
      </c>
      <c r="AP179" s="1014">
        <f t="shared" si="118"/>
        <v>0</v>
      </c>
      <c r="AQ179" s="1014">
        <f t="shared" si="118"/>
        <v>0</v>
      </c>
      <c r="AR179" s="1014">
        <f t="shared" si="118"/>
        <v>0</v>
      </c>
      <c r="AS179" s="131">
        <f t="shared" si="101"/>
        <v>0</v>
      </c>
    </row>
    <row r="180" spans="2:45" x14ac:dyDescent="0.2">
      <c r="B180" s="51" t="s">
        <v>659</v>
      </c>
      <c r="C180" s="511" t="s">
        <v>483</v>
      </c>
      <c r="D180" s="510" t="s">
        <v>131</v>
      </c>
      <c r="E180" s="500"/>
      <c r="F180" s="500"/>
      <c r="G180" s="500"/>
      <c r="H180" s="500"/>
      <c r="I180" s="500"/>
      <c r="J180" s="500"/>
      <c r="K180" s="500"/>
      <c r="L180" s="500"/>
      <c r="M180" s="500"/>
      <c r="N180" s="500"/>
      <c r="O180" s="500"/>
      <c r="P180" s="500"/>
      <c r="Q180" s="131">
        <f t="shared" si="116"/>
        <v>0</v>
      </c>
      <c r="R180" s="493"/>
      <c r="S180" s="51" t="s">
        <v>659</v>
      </c>
      <c r="T180" s="511" t="s">
        <v>483</v>
      </c>
      <c r="U180" s="500"/>
      <c r="V180" s="500"/>
      <c r="W180" s="500"/>
      <c r="X180" s="500"/>
      <c r="Y180" s="500"/>
      <c r="Z180" s="500"/>
      <c r="AA180" s="500"/>
      <c r="AB180" s="500"/>
      <c r="AC180" s="500"/>
      <c r="AD180" s="500"/>
      <c r="AE180" s="500"/>
      <c r="AF180" s="1027"/>
      <c r="AG180" s="1014">
        <f>+E180*U180</f>
        <v>0</v>
      </c>
      <c r="AH180" s="1014">
        <f t="shared" si="118"/>
        <v>0</v>
      </c>
      <c r="AI180" s="1014">
        <f t="shared" si="118"/>
        <v>0</v>
      </c>
      <c r="AJ180" s="1014">
        <f t="shared" si="118"/>
        <v>0</v>
      </c>
      <c r="AK180" s="1014">
        <f t="shared" si="118"/>
        <v>0</v>
      </c>
      <c r="AL180" s="1014">
        <f t="shared" si="118"/>
        <v>0</v>
      </c>
      <c r="AM180" s="1014">
        <f t="shared" si="118"/>
        <v>0</v>
      </c>
      <c r="AN180" s="1014">
        <f t="shared" si="118"/>
        <v>0</v>
      </c>
      <c r="AO180" s="1014">
        <f t="shared" si="118"/>
        <v>0</v>
      </c>
      <c r="AP180" s="1014">
        <f t="shared" si="118"/>
        <v>0</v>
      </c>
      <c r="AQ180" s="1014">
        <f t="shared" si="118"/>
        <v>0</v>
      </c>
      <c r="AR180" s="1014">
        <f t="shared" si="118"/>
        <v>0</v>
      </c>
      <c r="AS180" s="131">
        <f t="shared" si="101"/>
        <v>0</v>
      </c>
    </row>
    <row r="181" spans="2:45" x14ac:dyDescent="0.2">
      <c r="B181" s="51" t="s">
        <v>660</v>
      </c>
      <c r="C181" s="512" t="s">
        <v>484</v>
      </c>
      <c r="D181" s="510" t="s">
        <v>485</v>
      </c>
      <c r="E181" s="521">
        <f t="shared" ref="E181:P181" si="119">+E182+E183</f>
        <v>0</v>
      </c>
      <c r="F181" s="521">
        <f t="shared" si="119"/>
        <v>0</v>
      </c>
      <c r="G181" s="521">
        <f t="shared" si="119"/>
        <v>0</v>
      </c>
      <c r="H181" s="521">
        <f t="shared" si="119"/>
        <v>0</v>
      </c>
      <c r="I181" s="521">
        <f t="shared" si="119"/>
        <v>0</v>
      </c>
      <c r="J181" s="521">
        <f t="shared" si="119"/>
        <v>0</v>
      </c>
      <c r="K181" s="521">
        <f t="shared" si="119"/>
        <v>0</v>
      </c>
      <c r="L181" s="521">
        <f t="shared" si="119"/>
        <v>0</v>
      </c>
      <c r="M181" s="521">
        <f t="shared" si="119"/>
        <v>0</v>
      </c>
      <c r="N181" s="521">
        <f t="shared" si="119"/>
        <v>0</v>
      </c>
      <c r="O181" s="521">
        <f t="shared" si="119"/>
        <v>0</v>
      </c>
      <c r="P181" s="521">
        <f t="shared" si="119"/>
        <v>0</v>
      </c>
      <c r="Q181" s="131">
        <f t="shared" si="116"/>
        <v>0</v>
      </c>
      <c r="R181" s="493"/>
      <c r="S181" s="51" t="s">
        <v>660</v>
      </c>
      <c r="T181" s="512" t="s">
        <v>484</v>
      </c>
      <c r="U181" s="521">
        <f>+U182+U183</f>
        <v>0</v>
      </c>
      <c r="V181" s="521"/>
      <c r="W181" s="521"/>
      <c r="X181" s="521"/>
      <c r="Y181" s="521"/>
      <c r="Z181" s="521"/>
      <c r="AA181" s="521"/>
      <c r="AB181" s="521"/>
      <c r="AC181" s="521"/>
      <c r="AD181" s="521"/>
      <c r="AE181" s="521"/>
      <c r="AF181" s="1029"/>
      <c r="AG181" s="1015">
        <f>+AG182+AG183</f>
        <v>0</v>
      </c>
      <c r="AH181" s="521">
        <f t="shared" ref="AH181:AR181" si="120">+AH182+AH183</f>
        <v>0</v>
      </c>
      <c r="AI181" s="521">
        <f t="shared" si="120"/>
        <v>0</v>
      </c>
      <c r="AJ181" s="521">
        <f t="shared" si="120"/>
        <v>0</v>
      </c>
      <c r="AK181" s="521">
        <f t="shared" si="120"/>
        <v>0</v>
      </c>
      <c r="AL181" s="521">
        <f t="shared" si="120"/>
        <v>0</v>
      </c>
      <c r="AM181" s="521">
        <f t="shared" si="120"/>
        <v>0</v>
      </c>
      <c r="AN181" s="521">
        <f t="shared" si="120"/>
        <v>0</v>
      </c>
      <c r="AO181" s="521">
        <f t="shared" si="120"/>
        <v>0</v>
      </c>
      <c r="AP181" s="521">
        <f t="shared" si="120"/>
        <v>0</v>
      </c>
      <c r="AQ181" s="521">
        <f t="shared" si="120"/>
        <v>0</v>
      </c>
      <c r="AR181" s="521">
        <f t="shared" si="120"/>
        <v>0</v>
      </c>
      <c r="AS181" s="131">
        <f t="shared" si="101"/>
        <v>0</v>
      </c>
    </row>
    <row r="182" spans="2:45" x14ac:dyDescent="0.2">
      <c r="B182" s="51" t="s">
        <v>661</v>
      </c>
      <c r="C182" s="512" t="s">
        <v>496</v>
      </c>
      <c r="D182" s="510" t="s">
        <v>485</v>
      </c>
      <c r="E182" s="500"/>
      <c r="F182" s="500"/>
      <c r="G182" s="500"/>
      <c r="H182" s="500"/>
      <c r="I182" s="500"/>
      <c r="J182" s="500"/>
      <c r="K182" s="500"/>
      <c r="L182" s="500"/>
      <c r="M182" s="500"/>
      <c r="N182" s="500"/>
      <c r="O182" s="500"/>
      <c r="P182" s="500"/>
      <c r="Q182" s="131">
        <f t="shared" si="116"/>
        <v>0</v>
      </c>
      <c r="R182" s="493"/>
      <c r="S182" s="51" t="s">
        <v>661</v>
      </c>
      <c r="T182" s="512" t="s">
        <v>496</v>
      </c>
      <c r="U182" s="500"/>
      <c r="V182" s="500"/>
      <c r="W182" s="500"/>
      <c r="X182" s="500"/>
      <c r="Y182" s="500"/>
      <c r="Z182" s="500"/>
      <c r="AA182" s="500"/>
      <c r="AB182" s="500"/>
      <c r="AC182" s="500"/>
      <c r="AD182" s="500"/>
      <c r="AE182" s="500"/>
      <c r="AF182" s="1027"/>
      <c r="AG182" s="1014">
        <f>+E182*U182</f>
        <v>0</v>
      </c>
      <c r="AH182" s="1014">
        <f t="shared" ref="AH182:AR183" si="121">+F182*V182</f>
        <v>0</v>
      </c>
      <c r="AI182" s="1014">
        <f t="shared" si="121"/>
        <v>0</v>
      </c>
      <c r="AJ182" s="1014">
        <f t="shared" si="121"/>
        <v>0</v>
      </c>
      <c r="AK182" s="1014">
        <f t="shared" si="121"/>
        <v>0</v>
      </c>
      <c r="AL182" s="1014">
        <f t="shared" si="121"/>
        <v>0</v>
      </c>
      <c r="AM182" s="1014">
        <f t="shared" si="121"/>
        <v>0</v>
      </c>
      <c r="AN182" s="1014">
        <f t="shared" si="121"/>
        <v>0</v>
      </c>
      <c r="AO182" s="1014">
        <f t="shared" si="121"/>
        <v>0</v>
      </c>
      <c r="AP182" s="1014">
        <f t="shared" si="121"/>
        <v>0</v>
      </c>
      <c r="AQ182" s="1014">
        <f t="shared" si="121"/>
        <v>0</v>
      </c>
      <c r="AR182" s="1014">
        <f t="shared" si="121"/>
        <v>0</v>
      </c>
      <c r="AS182" s="131">
        <f t="shared" si="101"/>
        <v>0</v>
      </c>
    </row>
    <row r="183" spans="2:45" x14ac:dyDescent="0.2">
      <c r="B183" s="51" t="s">
        <v>662</v>
      </c>
      <c r="C183" s="509" t="s">
        <v>491</v>
      </c>
      <c r="D183" s="510" t="s">
        <v>485</v>
      </c>
      <c r="E183" s="500"/>
      <c r="F183" s="500"/>
      <c r="G183" s="500"/>
      <c r="H183" s="500"/>
      <c r="I183" s="500"/>
      <c r="J183" s="500"/>
      <c r="K183" s="500"/>
      <c r="L183" s="500"/>
      <c r="M183" s="500"/>
      <c r="N183" s="500"/>
      <c r="O183" s="500"/>
      <c r="P183" s="500"/>
      <c r="Q183" s="131">
        <f t="shared" si="116"/>
        <v>0</v>
      </c>
      <c r="R183" s="493"/>
      <c r="S183" s="51" t="s">
        <v>662</v>
      </c>
      <c r="T183" s="509" t="s">
        <v>491</v>
      </c>
      <c r="U183" s="500"/>
      <c r="V183" s="500"/>
      <c r="W183" s="500"/>
      <c r="X183" s="500"/>
      <c r="Y183" s="500"/>
      <c r="Z183" s="500"/>
      <c r="AA183" s="500"/>
      <c r="AB183" s="500"/>
      <c r="AC183" s="500"/>
      <c r="AD183" s="500"/>
      <c r="AE183" s="500"/>
      <c r="AF183" s="1027"/>
      <c r="AG183" s="1014">
        <f>+E183*U183</f>
        <v>0</v>
      </c>
      <c r="AH183" s="1014">
        <f t="shared" si="121"/>
        <v>0</v>
      </c>
      <c r="AI183" s="1014">
        <f t="shared" si="121"/>
        <v>0</v>
      </c>
      <c r="AJ183" s="1014">
        <f t="shared" si="121"/>
        <v>0</v>
      </c>
      <c r="AK183" s="1014">
        <f t="shared" si="121"/>
        <v>0</v>
      </c>
      <c r="AL183" s="1014">
        <f t="shared" si="121"/>
        <v>0</v>
      </c>
      <c r="AM183" s="1014">
        <f t="shared" si="121"/>
        <v>0</v>
      </c>
      <c r="AN183" s="1014">
        <f t="shared" si="121"/>
        <v>0</v>
      </c>
      <c r="AO183" s="1014">
        <f t="shared" si="121"/>
        <v>0</v>
      </c>
      <c r="AP183" s="1014">
        <f t="shared" si="121"/>
        <v>0</v>
      </c>
      <c r="AQ183" s="1014">
        <f t="shared" si="121"/>
        <v>0</v>
      </c>
      <c r="AR183" s="1014">
        <f t="shared" si="121"/>
        <v>0</v>
      </c>
      <c r="AS183" s="131">
        <f t="shared" si="101"/>
        <v>0</v>
      </c>
    </row>
    <row r="184" spans="2:45" x14ac:dyDescent="0.2">
      <c r="B184" s="51" t="s">
        <v>318</v>
      </c>
      <c r="C184" s="509" t="s">
        <v>497</v>
      </c>
      <c r="D184" s="526"/>
      <c r="E184" s="513">
        <f>E187+E188+E189+E192</f>
        <v>0</v>
      </c>
      <c r="F184" s="513">
        <f t="shared" ref="F184:P184" si="122">F187+F188+F189+F192</f>
        <v>0</v>
      </c>
      <c r="G184" s="513">
        <f t="shared" si="122"/>
        <v>0</v>
      </c>
      <c r="H184" s="513">
        <f t="shared" si="122"/>
        <v>0</v>
      </c>
      <c r="I184" s="513">
        <f t="shared" si="122"/>
        <v>0</v>
      </c>
      <c r="J184" s="513">
        <f t="shared" si="122"/>
        <v>0</v>
      </c>
      <c r="K184" s="513">
        <f t="shared" si="122"/>
        <v>0</v>
      </c>
      <c r="L184" s="513">
        <f t="shared" si="122"/>
        <v>0</v>
      </c>
      <c r="M184" s="513">
        <f t="shared" si="122"/>
        <v>0</v>
      </c>
      <c r="N184" s="513">
        <f t="shared" si="122"/>
        <v>0</v>
      </c>
      <c r="O184" s="513">
        <f t="shared" si="122"/>
        <v>0</v>
      </c>
      <c r="P184" s="513">
        <f t="shared" si="122"/>
        <v>0</v>
      </c>
      <c r="Q184" s="131">
        <f t="shared" si="116"/>
        <v>0</v>
      </c>
      <c r="R184" s="493"/>
      <c r="S184" s="51" t="s">
        <v>318</v>
      </c>
      <c r="T184" s="509" t="s">
        <v>497</v>
      </c>
      <c r="U184" s="513">
        <f>U187+U188+U189+U192</f>
        <v>0</v>
      </c>
      <c r="V184" s="513"/>
      <c r="W184" s="513"/>
      <c r="X184" s="513"/>
      <c r="Y184" s="513"/>
      <c r="Z184" s="513"/>
      <c r="AA184" s="513"/>
      <c r="AB184" s="513"/>
      <c r="AC184" s="513"/>
      <c r="AD184" s="513"/>
      <c r="AE184" s="513"/>
      <c r="AF184" s="1028"/>
      <c r="AG184" s="1014">
        <f>AG187+AG188+AG189+AG192</f>
        <v>0</v>
      </c>
      <c r="AH184" s="513">
        <f t="shared" ref="AH184:AR184" si="123">AH187+AH188+AH189+AH192</f>
        <v>0</v>
      </c>
      <c r="AI184" s="513">
        <f t="shared" si="123"/>
        <v>0</v>
      </c>
      <c r="AJ184" s="513">
        <f t="shared" si="123"/>
        <v>0</v>
      </c>
      <c r="AK184" s="513">
        <f t="shared" si="123"/>
        <v>0</v>
      </c>
      <c r="AL184" s="513">
        <f t="shared" si="123"/>
        <v>0</v>
      </c>
      <c r="AM184" s="513">
        <f t="shared" si="123"/>
        <v>0</v>
      </c>
      <c r="AN184" s="513">
        <f t="shared" si="123"/>
        <v>0</v>
      </c>
      <c r="AO184" s="513">
        <f t="shared" si="123"/>
        <v>0</v>
      </c>
      <c r="AP184" s="513">
        <f t="shared" si="123"/>
        <v>0</v>
      </c>
      <c r="AQ184" s="513">
        <f t="shared" si="123"/>
        <v>0</v>
      </c>
      <c r="AR184" s="513">
        <f t="shared" si="123"/>
        <v>0</v>
      </c>
      <c r="AS184" s="131">
        <f t="shared" si="101"/>
        <v>0</v>
      </c>
    </row>
    <row r="185" spans="2:45" x14ac:dyDescent="0.2">
      <c r="B185" s="324" t="s">
        <v>494</v>
      </c>
      <c r="C185" s="507" t="s">
        <v>488</v>
      </c>
      <c r="D185" s="508"/>
      <c r="E185" s="766"/>
      <c r="F185" s="766"/>
      <c r="G185" s="766"/>
      <c r="H185" s="766"/>
      <c r="I185" s="766"/>
      <c r="J185" s="766"/>
      <c r="K185" s="766"/>
      <c r="L185" s="766"/>
      <c r="M185" s="766"/>
      <c r="N185" s="766"/>
      <c r="O185" s="766"/>
      <c r="P185" s="766"/>
      <c r="Q185" s="525"/>
      <c r="R185" s="493"/>
      <c r="S185" s="324" t="s">
        <v>494</v>
      </c>
      <c r="T185" s="507" t="s">
        <v>488</v>
      </c>
      <c r="U185" s="766"/>
      <c r="V185" s="766"/>
      <c r="W185" s="766"/>
      <c r="X185" s="766"/>
      <c r="Y185" s="766"/>
      <c r="Z185" s="766"/>
      <c r="AA185" s="766"/>
      <c r="AB185" s="766"/>
      <c r="AC185" s="766"/>
      <c r="AD185" s="766"/>
      <c r="AE185" s="766"/>
      <c r="AF185" s="1033"/>
      <c r="AG185" s="1018"/>
      <c r="AH185" s="766"/>
      <c r="AI185" s="766"/>
      <c r="AJ185" s="766"/>
      <c r="AK185" s="766"/>
      <c r="AL185" s="766"/>
      <c r="AM185" s="766"/>
      <c r="AN185" s="766"/>
      <c r="AO185" s="766"/>
      <c r="AP185" s="766"/>
      <c r="AQ185" s="766"/>
      <c r="AR185" s="766"/>
      <c r="AS185" s="525">
        <f t="shared" si="101"/>
        <v>0</v>
      </c>
    </row>
    <row r="186" spans="2:45" x14ac:dyDescent="0.2">
      <c r="B186" s="51" t="s">
        <v>495</v>
      </c>
      <c r="C186" s="763" t="s">
        <v>647</v>
      </c>
      <c r="D186" s="606" t="s">
        <v>479</v>
      </c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608"/>
      <c r="R186" s="493"/>
      <c r="S186" s="51" t="s">
        <v>495</v>
      </c>
      <c r="T186" s="763" t="s">
        <v>647</v>
      </c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026"/>
      <c r="AG186" s="1013"/>
      <c r="AH186" s="135"/>
      <c r="AI186" s="135"/>
      <c r="AJ186" s="135"/>
      <c r="AK186" s="135"/>
      <c r="AL186" s="135"/>
      <c r="AM186" s="135"/>
      <c r="AN186" s="135"/>
      <c r="AO186" s="135"/>
      <c r="AP186" s="135"/>
      <c r="AQ186" s="135"/>
      <c r="AR186" s="135"/>
      <c r="AS186" s="608">
        <f t="shared" si="101"/>
        <v>0</v>
      </c>
    </row>
    <row r="187" spans="2:45" x14ac:dyDescent="0.2">
      <c r="B187" s="51" t="s">
        <v>663</v>
      </c>
      <c r="C187" s="495" t="s">
        <v>648</v>
      </c>
      <c r="D187" s="496" t="s">
        <v>479</v>
      </c>
      <c r="E187" s="500"/>
      <c r="F187" s="500"/>
      <c r="G187" s="500"/>
      <c r="H187" s="500"/>
      <c r="I187" s="500"/>
      <c r="J187" s="500"/>
      <c r="K187" s="500"/>
      <c r="L187" s="500"/>
      <c r="M187" s="500"/>
      <c r="N187" s="500"/>
      <c r="O187" s="500"/>
      <c r="P187" s="500"/>
      <c r="Q187" s="498">
        <f>SUM(E187:P187)</f>
        <v>0</v>
      </c>
      <c r="R187" s="493"/>
      <c r="S187" s="51" t="s">
        <v>663</v>
      </c>
      <c r="T187" s="495" t="s">
        <v>648</v>
      </c>
      <c r="U187" s="500"/>
      <c r="V187" s="500"/>
      <c r="W187" s="500"/>
      <c r="X187" s="500"/>
      <c r="Y187" s="500"/>
      <c r="Z187" s="500"/>
      <c r="AA187" s="500"/>
      <c r="AB187" s="500"/>
      <c r="AC187" s="500"/>
      <c r="AD187" s="500"/>
      <c r="AE187" s="500"/>
      <c r="AF187" s="1027"/>
      <c r="AG187" s="1014">
        <f>+E187*U187</f>
        <v>0</v>
      </c>
      <c r="AH187" s="1014">
        <f t="shared" ref="AH187:AR188" si="124">+F187*V187</f>
        <v>0</v>
      </c>
      <c r="AI187" s="1014">
        <f t="shared" si="124"/>
        <v>0</v>
      </c>
      <c r="AJ187" s="1014">
        <f t="shared" si="124"/>
        <v>0</v>
      </c>
      <c r="AK187" s="1014">
        <f t="shared" si="124"/>
        <v>0</v>
      </c>
      <c r="AL187" s="1014">
        <f t="shared" si="124"/>
        <v>0</v>
      </c>
      <c r="AM187" s="1014">
        <f t="shared" si="124"/>
        <v>0</v>
      </c>
      <c r="AN187" s="1014">
        <f t="shared" si="124"/>
        <v>0</v>
      </c>
      <c r="AO187" s="1014">
        <f t="shared" si="124"/>
        <v>0</v>
      </c>
      <c r="AP187" s="1014">
        <f t="shared" si="124"/>
        <v>0</v>
      </c>
      <c r="AQ187" s="1014">
        <f t="shared" si="124"/>
        <v>0</v>
      </c>
      <c r="AR187" s="1014">
        <f t="shared" si="124"/>
        <v>0</v>
      </c>
      <c r="AS187" s="498">
        <f t="shared" si="101"/>
        <v>0</v>
      </c>
    </row>
    <row r="188" spans="2:45" x14ac:dyDescent="0.2">
      <c r="B188" s="51" t="s">
        <v>664</v>
      </c>
      <c r="C188" s="495" t="s">
        <v>480</v>
      </c>
      <c r="D188" s="496" t="s">
        <v>479</v>
      </c>
      <c r="E188" s="500"/>
      <c r="F188" s="500"/>
      <c r="G188" s="500"/>
      <c r="H188" s="500"/>
      <c r="I188" s="500"/>
      <c r="J188" s="500"/>
      <c r="K188" s="500"/>
      <c r="L188" s="500"/>
      <c r="M188" s="500"/>
      <c r="N188" s="500"/>
      <c r="O188" s="500"/>
      <c r="P188" s="500"/>
      <c r="Q188" s="498">
        <f>SUM(E188:P188)</f>
        <v>0</v>
      </c>
      <c r="R188" s="493"/>
      <c r="S188" s="51" t="s">
        <v>664</v>
      </c>
      <c r="T188" s="495" t="s">
        <v>480</v>
      </c>
      <c r="U188" s="500"/>
      <c r="V188" s="500"/>
      <c r="W188" s="500"/>
      <c r="X188" s="500"/>
      <c r="Y188" s="500"/>
      <c r="Z188" s="500"/>
      <c r="AA188" s="500"/>
      <c r="AB188" s="500"/>
      <c r="AC188" s="500"/>
      <c r="AD188" s="500"/>
      <c r="AE188" s="500"/>
      <c r="AF188" s="1027"/>
      <c r="AG188" s="1014">
        <f>+E188*U188</f>
        <v>0</v>
      </c>
      <c r="AH188" s="1014">
        <f t="shared" si="124"/>
        <v>0</v>
      </c>
      <c r="AI188" s="1014">
        <f t="shared" si="124"/>
        <v>0</v>
      </c>
      <c r="AJ188" s="1014">
        <f t="shared" si="124"/>
        <v>0</v>
      </c>
      <c r="AK188" s="1014">
        <f t="shared" si="124"/>
        <v>0</v>
      </c>
      <c r="AL188" s="1014">
        <f t="shared" si="124"/>
        <v>0</v>
      </c>
      <c r="AM188" s="1014">
        <f t="shared" si="124"/>
        <v>0</v>
      </c>
      <c r="AN188" s="1014">
        <f t="shared" si="124"/>
        <v>0</v>
      </c>
      <c r="AO188" s="1014">
        <f t="shared" si="124"/>
        <v>0</v>
      </c>
      <c r="AP188" s="1014">
        <f t="shared" si="124"/>
        <v>0</v>
      </c>
      <c r="AQ188" s="1014">
        <f t="shared" si="124"/>
        <v>0</v>
      </c>
      <c r="AR188" s="1014">
        <f t="shared" si="124"/>
        <v>0</v>
      </c>
      <c r="AS188" s="498">
        <f t="shared" si="101"/>
        <v>0</v>
      </c>
    </row>
    <row r="189" spans="2:45" x14ac:dyDescent="0.2">
      <c r="B189" s="51" t="s">
        <v>665</v>
      </c>
      <c r="C189" s="509" t="s">
        <v>481</v>
      </c>
      <c r="D189" s="510" t="s">
        <v>131</v>
      </c>
      <c r="E189" s="513">
        <f t="shared" ref="E189:P189" si="125">E190+E191</f>
        <v>0</v>
      </c>
      <c r="F189" s="513">
        <f t="shared" si="125"/>
        <v>0</v>
      </c>
      <c r="G189" s="513">
        <f t="shared" si="125"/>
        <v>0</v>
      </c>
      <c r="H189" s="513">
        <f t="shared" si="125"/>
        <v>0</v>
      </c>
      <c r="I189" s="513">
        <f t="shared" si="125"/>
        <v>0</v>
      </c>
      <c r="J189" s="513">
        <f t="shared" si="125"/>
        <v>0</v>
      </c>
      <c r="K189" s="513">
        <f t="shared" si="125"/>
        <v>0</v>
      </c>
      <c r="L189" s="513">
        <f t="shared" si="125"/>
        <v>0</v>
      </c>
      <c r="M189" s="513">
        <f t="shared" si="125"/>
        <v>0</v>
      </c>
      <c r="N189" s="513">
        <f t="shared" si="125"/>
        <v>0</v>
      </c>
      <c r="O189" s="513">
        <f t="shared" si="125"/>
        <v>0</v>
      </c>
      <c r="P189" s="513">
        <f t="shared" si="125"/>
        <v>0</v>
      </c>
      <c r="Q189" s="131">
        <f t="shared" ref="Q189:Q196" si="126">SUM(E189:P189)</f>
        <v>0</v>
      </c>
      <c r="R189" s="493"/>
      <c r="S189" s="51" t="s">
        <v>665</v>
      </c>
      <c r="T189" s="509" t="s">
        <v>481</v>
      </c>
      <c r="U189" s="513">
        <f>U190+U191</f>
        <v>0</v>
      </c>
      <c r="V189" s="513"/>
      <c r="W189" s="513"/>
      <c r="X189" s="513"/>
      <c r="Y189" s="513"/>
      <c r="Z189" s="513"/>
      <c r="AA189" s="513"/>
      <c r="AB189" s="513"/>
      <c r="AC189" s="513"/>
      <c r="AD189" s="513"/>
      <c r="AE189" s="513"/>
      <c r="AF189" s="1028"/>
      <c r="AG189" s="1014">
        <f>AG190+AG191</f>
        <v>0</v>
      </c>
      <c r="AH189" s="513">
        <f t="shared" ref="AH189:AR189" si="127">AH190+AH191</f>
        <v>0</v>
      </c>
      <c r="AI189" s="513">
        <f t="shared" si="127"/>
        <v>0</v>
      </c>
      <c r="AJ189" s="513">
        <f t="shared" si="127"/>
        <v>0</v>
      </c>
      <c r="AK189" s="513">
        <f t="shared" si="127"/>
        <v>0</v>
      </c>
      <c r="AL189" s="513">
        <f t="shared" si="127"/>
        <v>0</v>
      </c>
      <c r="AM189" s="513">
        <f t="shared" si="127"/>
        <v>0</v>
      </c>
      <c r="AN189" s="513">
        <f t="shared" si="127"/>
        <v>0</v>
      </c>
      <c r="AO189" s="513">
        <f t="shared" si="127"/>
        <v>0</v>
      </c>
      <c r="AP189" s="513">
        <f t="shared" si="127"/>
        <v>0</v>
      </c>
      <c r="AQ189" s="513">
        <f t="shared" si="127"/>
        <v>0</v>
      </c>
      <c r="AR189" s="513">
        <f t="shared" si="127"/>
        <v>0</v>
      </c>
      <c r="AS189" s="131">
        <f t="shared" si="101"/>
        <v>0</v>
      </c>
    </row>
    <row r="190" spans="2:45" x14ac:dyDescent="0.2">
      <c r="B190" s="51" t="s">
        <v>666</v>
      </c>
      <c r="C190" s="511" t="s">
        <v>482</v>
      </c>
      <c r="D190" s="510" t="s">
        <v>131</v>
      </c>
      <c r="E190" s="500"/>
      <c r="F190" s="500"/>
      <c r="G190" s="500"/>
      <c r="H190" s="500"/>
      <c r="I190" s="500"/>
      <c r="J190" s="500"/>
      <c r="K190" s="500"/>
      <c r="L190" s="500"/>
      <c r="M190" s="500"/>
      <c r="N190" s="500"/>
      <c r="O190" s="500"/>
      <c r="P190" s="500"/>
      <c r="Q190" s="131">
        <f t="shared" si="126"/>
        <v>0</v>
      </c>
      <c r="R190" s="493"/>
      <c r="S190" s="51" t="s">
        <v>666</v>
      </c>
      <c r="T190" s="511" t="s">
        <v>482</v>
      </c>
      <c r="U190" s="500"/>
      <c r="V190" s="500"/>
      <c r="W190" s="500"/>
      <c r="X190" s="500"/>
      <c r="Y190" s="500"/>
      <c r="Z190" s="500"/>
      <c r="AA190" s="500"/>
      <c r="AB190" s="500"/>
      <c r="AC190" s="500"/>
      <c r="AD190" s="500"/>
      <c r="AE190" s="500"/>
      <c r="AF190" s="1027"/>
      <c r="AG190" s="1014">
        <f>+E190*U190</f>
        <v>0</v>
      </c>
      <c r="AH190" s="1014">
        <f t="shared" ref="AH190:AR191" si="128">+F190*V190</f>
        <v>0</v>
      </c>
      <c r="AI190" s="1014">
        <f t="shared" si="128"/>
        <v>0</v>
      </c>
      <c r="AJ190" s="1014">
        <f t="shared" si="128"/>
        <v>0</v>
      </c>
      <c r="AK190" s="1014">
        <f t="shared" si="128"/>
        <v>0</v>
      </c>
      <c r="AL190" s="1014">
        <f t="shared" si="128"/>
        <v>0</v>
      </c>
      <c r="AM190" s="1014">
        <f t="shared" si="128"/>
        <v>0</v>
      </c>
      <c r="AN190" s="1014">
        <f t="shared" si="128"/>
        <v>0</v>
      </c>
      <c r="AO190" s="1014">
        <f t="shared" si="128"/>
        <v>0</v>
      </c>
      <c r="AP190" s="1014">
        <f t="shared" si="128"/>
        <v>0</v>
      </c>
      <c r="AQ190" s="1014">
        <f t="shared" si="128"/>
        <v>0</v>
      </c>
      <c r="AR190" s="1014">
        <f t="shared" si="128"/>
        <v>0</v>
      </c>
      <c r="AS190" s="131">
        <f t="shared" si="101"/>
        <v>0</v>
      </c>
    </row>
    <row r="191" spans="2:45" x14ac:dyDescent="0.2">
      <c r="B191" s="51" t="s">
        <v>667</v>
      </c>
      <c r="C191" s="511" t="s">
        <v>483</v>
      </c>
      <c r="D191" s="510" t="s">
        <v>131</v>
      </c>
      <c r="E191" s="500"/>
      <c r="F191" s="500"/>
      <c r="G191" s="500"/>
      <c r="H191" s="500"/>
      <c r="I191" s="500"/>
      <c r="J191" s="500"/>
      <c r="K191" s="500"/>
      <c r="L191" s="500"/>
      <c r="M191" s="500"/>
      <c r="N191" s="500"/>
      <c r="O191" s="500"/>
      <c r="P191" s="500"/>
      <c r="Q191" s="131">
        <f t="shared" si="126"/>
        <v>0</v>
      </c>
      <c r="R191" s="493"/>
      <c r="S191" s="51" t="s">
        <v>667</v>
      </c>
      <c r="T191" s="511" t="s">
        <v>483</v>
      </c>
      <c r="U191" s="500"/>
      <c r="V191" s="500"/>
      <c r="W191" s="500"/>
      <c r="X191" s="500"/>
      <c r="Y191" s="500"/>
      <c r="Z191" s="500"/>
      <c r="AA191" s="500"/>
      <c r="AB191" s="500"/>
      <c r="AC191" s="500"/>
      <c r="AD191" s="500"/>
      <c r="AE191" s="500"/>
      <c r="AF191" s="1027"/>
      <c r="AG191" s="1014">
        <f>+E191*U191</f>
        <v>0</v>
      </c>
      <c r="AH191" s="1014">
        <f t="shared" si="128"/>
        <v>0</v>
      </c>
      <c r="AI191" s="1014">
        <f t="shared" si="128"/>
        <v>0</v>
      </c>
      <c r="AJ191" s="1014">
        <f t="shared" si="128"/>
        <v>0</v>
      </c>
      <c r="AK191" s="1014">
        <f t="shared" si="128"/>
        <v>0</v>
      </c>
      <c r="AL191" s="1014">
        <f t="shared" si="128"/>
        <v>0</v>
      </c>
      <c r="AM191" s="1014">
        <f t="shared" si="128"/>
        <v>0</v>
      </c>
      <c r="AN191" s="1014">
        <f t="shared" si="128"/>
        <v>0</v>
      </c>
      <c r="AO191" s="1014">
        <f t="shared" si="128"/>
        <v>0</v>
      </c>
      <c r="AP191" s="1014">
        <f t="shared" si="128"/>
        <v>0</v>
      </c>
      <c r="AQ191" s="1014">
        <f t="shared" si="128"/>
        <v>0</v>
      </c>
      <c r="AR191" s="1014">
        <f t="shared" si="128"/>
        <v>0</v>
      </c>
      <c r="AS191" s="131">
        <f t="shared" si="101"/>
        <v>0</v>
      </c>
    </row>
    <row r="192" spans="2:45" x14ac:dyDescent="0.2">
      <c r="B192" s="51" t="s">
        <v>668</v>
      </c>
      <c r="C192" s="512" t="s">
        <v>484</v>
      </c>
      <c r="D192" s="510" t="s">
        <v>485</v>
      </c>
      <c r="E192" s="513">
        <f t="shared" ref="E192:P192" si="129">E193+E194</f>
        <v>0</v>
      </c>
      <c r="F192" s="513">
        <f t="shared" si="129"/>
        <v>0</v>
      </c>
      <c r="G192" s="513">
        <f t="shared" si="129"/>
        <v>0</v>
      </c>
      <c r="H192" s="513">
        <f t="shared" si="129"/>
        <v>0</v>
      </c>
      <c r="I192" s="513">
        <f t="shared" si="129"/>
        <v>0</v>
      </c>
      <c r="J192" s="513">
        <f t="shared" si="129"/>
        <v>0</v>
      </c>
      <c r="K192" s="513">
        <f t="shared" si="129"/>
        <v>0</v>
      </c>
      <c r="L192" s="513">
        <f t="shared" si="129"/>
        <v>0</v>
      </c>
      <c r="M192" s="513">
        <f t="shared" si="129"/>
        <v>0</v>
      </c>
      <c r="N192" s="513">
        <f t="shared" si="129"/>
        <v>0</v>
      </c>
      <c r="O192" s="513">
        <f t="shared" si="129"/>
        <v>0</v>
      </c>
      <c r="P192" s="513">
        <f t="shared" si="129"/>
        <v>0</v>
      </c>
      <c r="Q192" s="131">
        <f t="shared" si="126"/>
        <v>0</v>
      </c>
      <c r="R192" s="493"/>
      <c r="S192" s="51" t="s">
        <v>668</v>
      </c>
      <c r="T192" s="512" t="s">
        <v>484</v>
      </c>
      <c r="U192" s="513">
        <f>U193+U194</f>
        <v>0</v>
      </c>
      <c r="V192" s="513"/>
      <c r="W192" s="513"/>
      <c r="X192" s="513"/>
      <c r="Y192" s="513"/>
      <c r="Z192" s="513"/>
      <c r="AA192" s="513"/>
      <c r="AB192" s="513"/>
      <c r="AC192" s="513"/>
      <c r="AD192" s="513"/>
      <c r="AE192" s="513"/>
      <c r="AF192" s="1028"/>
      <c r="AG192" s="1014">
        <f>AG193+AG194</f>
        <v>0</v>
      </c>
      <c r="AH192" s="513">
        <f t="shared" ref="AH192:AR192" si="130">AH193+AH194</f>
        <v>0</v>
      </c>
      <c r="AI192" s="513">
        <f t="shared" si="130"/>
        <v>0</v>
      </c>
      <c r="AJ192" s="513">
        <f t="shared" si="130"/>
        <v>0</v>
      </c>
      <c r="AK192" s="513">
        <f t="shared" si="130"/>
        <v>0</v>
      </c>
      <c r="AL192" s="513">
        <f t="shared" si="130"/>
        <v>0</v>
      </c>
      <c r="AM192" s="513">
        <f t="shared" si="130"/>
        <v>0</v>
      </c>
      <c r="AN192" s="513">
        <f t="shared" si="130"/>
        <v>0</v>
      </c>
      <c r="AO192" s="513">
        <f t="shared" si="130"/>
        <v>0</v>
      </c>
      <c r="AP192" s="513">
        <f t="shared" si="130"/>
        <v>0</v>
      </c>
      <c r="AQ192" s="513">
        <f t="shared" si="130"/>
        <v>0</v>
      </c>
      <c r="AR192" s="513">
        <f t="shared" si="130"/>
        <v>0</v>
      </c>
      <c r="AS192" s="131">
        <f t="shared" si="101"/>
        <v>0</v>
      </c>
    </row>
    <row r="193" spans="2:45" x14ac:dyDescent="0.2">
      <c r="B193" s="764" t="s">
        <v>669</v>
      </c>
      <c r="C193" s="512" t="s">
        <v>496</v>
      </c>
      <c r="D193" s="510" t="s">
        <v>485</v>
      </c>
      <c r="E193" s="514"/>
      <c r="F193" s="514"/>
      <c r="G193" s="514"/>
      <c r="H193" s="514"/>
      <c r="I193" s="514"/>
      <c r="J193" s="514"/>
      <c r="K193" s="514"/>
      <c r="L193" s="514"/>
      <c r="M193" s="514"/>
      <c r="N193" s="514"/>
      <c r="O193" s="514"/>
      <c r="P193" s="514"/>
      <c r="Q193" s="131">
        <f t="shared" si="126"/>
        <v>0</v>
      </c>
      <c r="R193" s="493"/>
      <c r="S193" s="764" t="s">
        <v>669</v>
      </c>
      <c r="T193" s="512" t="s">
        <v>496</v>
      </c>
      <c r="U193" s="514"/>
      <c r="V193" s="514"/>
      <c r="W193" s="514"/>
      <c r="X193" s="514"/>
      <c r="Y193" s="514"/>
      <c r="Z193" s="514"/>
      <c r="AA193" s="514"/>
      <c r="AB193" s="514"/>
      <c r="AC193" s="514"/>
      <c r="AD193" s="514"/>
      <c r="AE193" s="514"/>
      <c r="AF193" s="1030"/>
      <c r="AG193" s="1015">
        <f>+E193*U193</f>
        <v>0</v>
      </c>
      <c r="AH193" s="1015">
        <f t="shared" ref="AH193:AR194" si="131">+F193*V193</f>
        <v>0</v>
      </c>
      <c r="AI193" s="1015">
        <f t="shared" si="131"/>
        <v>0</v>
      </c>
      <c r="AJ193" s="1015">
        <f t="shared" si="131"/>
        <v>0</v>
      </c>
      <c r="AK193" s="1015">
        <f t="shared" si="131"/>
        <v>0</v>
      </c>
      <c r="AL193" s="1015">
        <f t="shared" si="131"/>
        <v>0</v>
      </c>
      <c r="AM193" s="1015">
        <f t="shared" si="131"/>
        <v>0</v>
      </c>
      <c r="AN193" s="1015">
        <f t="shared" si="131"/>
        <v>0</v>
      </c>
      <c r="AO193" s="1015">
        <f t="shared" si="131"/>
        <v>0</v>
      </c>
      <c r="AP193" s="1015">
        <f t="shared" si="131"/>
        <v>0</v>
      </c>
      <c r="AQ193" s="1015">
        <f t="shared" si="131"/>
        <v>0</v>
      </c>
      <c r="AR193" s="1015">
        <f t="shared" si="131"/>
        <v>0</v>
      </c>
      <c r="AS193" s="131">
        <f t="shared" si="101"/>
        <v>0</v>
      </c>
    </row>
    <row r="194" spans="2:45" x14ac:dyDescent="0.2">
      <c r="B194" s="767" t="s">
        <v>670</v>
      </c>
      <c r="C194" s="527" t="s">
        <v>491</v>
      </c>
      <c r="D194" s="528" t="s">
        <v>485</v>
      </c>
      <c r="E194" s="506"/>
      <c r="F194" s="506"/>
      <c r="G194" s="506"/>
      <c r="H194" s="506"/>
      <c r="I194" s="506"/>
      <c r="J194" s="506"/>
      <c r="K194" s="506"/>
      <c r="L194" s="506"/>
      <c r="M194" s="506"/>
      <c r="N194" s="506"/>
      <c r="O194" s="506"/>
      <c r="P194" s="506"/>
      <c r="Q194" s="529">
        <f t="shared" si="126"/>
        <v>0</v>
      </c>
      <c r="R194" s="493"/>
      <c r="S194" s="767" t="s">
        <v>670</v>
      </c>
      <c r="T194" s="527" t="s">
        <v>491</v>
      </c>
      <c r="U194" s="506"/>
      <c r="V194" s="506"/>
      <c r="W194" s="506"/>
      <c r="X194" s="506"/>
      <c r="Y194" s="506"/>
      <c r="Z194" s="506"/>
      <c r="AA194" s="506"/>
      <c r="AB194" s="506"/>
      <c r="AC194" s="506"/>
      <c r="AD194" s="506"/>
      <c r="AE194" s="506"/>
      <c r="AF194" s="1034"/>
      <c r="AG194" s="1019">
        <f>+E194*U194</f>
        <v>0</v>
      </c>
      <c r="AH194" s="1019">
        <f t="shared" si="131"/>
        <v>0</v>
      </c>
      <c r="AI194" s="1019">
        <f t="shared" si="131"/>
        <v>0</v>
      </c>
      <c r="AJ194" s="1019">
        <f t="shared" si="131"/>
        <v>0</v>
      </c>
      <c r="AK194" s="1019">
        <f t="shared" si="131"/>
        <v>0</v>
      </c>
      <c r="AL194" s="1019">
        <f t="shared" si="131"/>
        <v>0</v>
      </c>
      <c r="AM194" s="1019">
        <f t="shared" si="131"/>
        <v>0</v>
      </c>
      <c r="AN194" s="1019">
        <f t="shared" si="131"/>
        <v>0</v>
      </c>
      <c r="AO194" s="1019">
        <f t="shared" si="131"/>
        <v>0</v>
      </c>
      <c r="AP194" s="1019">
        <f t="shared" si="131"/>
        <v>0</v>
      </c>
      <c r="AQ194" s="1019">
        <f t="shared" si="131"/>
        <v>0</v>
      </c>
      <c r="AR194" s="1019">
        <f t="shared" si="131"/>
        <v>0</v>
      </c>
      <c r="AS194" s="529">
        <f t="shared" si="101"/>
        <v>0</v>
      </c>
    </row>
    <row r="195" spans="2:45" x14ac:dyDescent="0.2">
      <c r="B195" s="768" t="s">
        <v>271</v>
      </c>
      <c r="C195" s="769" t="s">
        <v>671</v>
      </c>
      <c r="D195" s="658" t="s">
        <v>131</v>
      </c>
      <c r="E195" s="770">
        <f>E172+E161</f>
        <v>0</v>
      </c>
      <c r="F195" s="770">
        <f t="shared" ref="F195:P195" si="132">F172+F161</f>
        <v>0</v>
      </c>
      <c r="G195" s="770">
        <f t="shared" si="132"/>
        <v>0</v>
      </c>
      <c r="H195" s="770">
        <f t="shared" si="132"/>
        <v>0</v>
      </c>
      <c r="I195" s="770">
        <f t="shared" si="132"/>
        <v>0</v>
      </c>
      <c r="J195" s="770">
        <f t="shared" si="132"/>
        <v>0</v>
      </c>
      <c r="K195" s="770">
        <f t="shared" si="132"/>
        <v>0</v>
      </c>
      <c r="L195" s="770">
        <f t="shared" si="132"/>
        <v>0</v>
      </c>
      <c r="M195" s="770">
        <f t="shared" si="132"/>
        <v>0</v>
      </c>
      <c r="N195" s="770">
        <f t="shared" si="132"/>
        <v>0</v>
      </c>
      <c r="O195" s="770">
        <f t="shared" si="132"/>
        <v>0</v>
      </c>
      <c r="P195" s="770">
        <f t="shared" si="132"/>
        <v>0</v>
      </c>
      <c r="Q195" s="530">
        <f t="shared" si="126"/>
        <v>0</v>
      </c>
      <c r="R195" s="493"/>
      <c r="S195" s="768" t="s">
        <v>271</v>
      </c>
      <c r="T195" s="769" t="s">
        <v>671</v>
      </c>
      <c r="U195" s="770">
        <f>U172+U161</f>
        <v>0</v>
      </c>
      <c r="V195" s="770"/>
      <c r="W195" s="770"/>
      <c r="X195" s="770"/>
      <c r="Y195" s="770"/>
      <c r="Z195" s="770"/>
      <c r="AA195" s="770"/>
      <c r="AB195" s="770"/>
      <c r="AC195" s="770"/>
      <c r="AD195" s="770"/>
      <c r="AE195" s="770"/>
      <c r="AF195" s="1035"/>
      <c r="AG195" s="1020">
        <f>AG172+AG161</f>
        <v>0</v>
      </c>
      <c r="AH195" s="770">
        <f t="shared" ref="AH195:AR195" si="133">AH172+AH161</f>
        <v>0</v>
      </c>
      <c r="AI195" s="770">
        <f t="shared" si="133"/>
        <v>0</v>
      </c>
      <c r="AJ195" s="770">
        <f t="shared" si="133"/>
        <v>0</v>
      </c>
      <c r="AK195" s="770">
        <f t="shared" si="133"/>
        <v>0</v>
      </c>
      <c r="AL195" s="770">
        <f t="shared" si="133"/>
        <v>0</v>
      </c>
      <c r="AM195" s="770">
        <f t="shared" si="133"/>
        <v>0</v>
      </c>
      <c r="AN195" s="770">
        <f t="shared" si="133"/>
        <v>0</v>
      </c>
      <c r="AO195" s="770">
        <f t="shared" si="133"/>
        <v>0</v>
      </c>
      <c r="AP195" s="770">
        <f t="shared" si="133"/>
        <v>0</v>
      </c>
      <c r="AQ195" s="770">
        <f t="shared" si="133"/>
        <v>0</v>
      </c>
      <c r="AR195" s="770">
        <f t="shared" si="133"/>
        <v>0</v>
      </c>
      <c r="AS195" s="530">
        <f t="shared" si="101"/>
        <v>0</v>
      </c>
    </row>
    <row r="196" spans="2:45" x14ac:dyDescent="0.2">
      <c r="B196" s="48" t="s">
        <v>272</v>
      </c>
      <c r="C196" s="491" t="s">
        <v>498</v>
      </c>
      <c r="D196" s="771"/>
      <c r="E196" s="133">
        <f>E199+E200+E201+E204</f>
        <v>0</v>
      </c>
      <c r="F196" s="133">
        <f t="shared" ref="F196:P196" si="134">F199+F200+F201+F204</f>
        <v>0</v>
      </c>
      <c r="G196" s="133">
        <f t="shared" si="134"/>
        <v>0</v>
      </c>
      <c r="H196" s="133">
        <f t="shared" si="134"/>
        <v>0</v>
      </c>
      <c r="I196" s="133">
        <f t="shared" si="134"/>
        <v>0</v>
      </c>
      <c r="J196" s="133">
        <f t="shared" si="134"/>
        <v>0</v>
      </c>
      <c r="K196" s="133">
        <f t="shared" si="134"/>
        <v>0</v>
      </c>
      <c r="L196" s="133">
        <f t="shared" si="134"/>
        <v>0</v>
      </c>
      <c r="M196" s="133">
        <f t="shared" si="134"/>
        <v>0</v>
      </c>
      <c r="N196" s="133">
        <f t="shared" si="134"/>
        <v>0</v>
      </c>
      <c r="O196" s="133">
        <f t="shared" si="134"/>
        <v>0</v>
      </c>
      <c r="P196" s="133">
        <f t="shared" si="134"/>
        <v>0</v>
      </c>
      <c r="Q196" s="134">
        <f t="shared" si="126"/>
        <v>0</v>
      </c>
      <c r="R196" s="493"/>
      <c r="S196" s="48" t="s">
        <v>272</v>
      </c>
      <c r="T196" s="491" t="s">
        <v>498</v>
      </c>
      <c r="U196" s="133">
        <f>U199+U200+U201+U204</f>
        <v>0</v>
      </c>
      <c r="V196" s="133"/>
      <c r="W196" s="133"/>
      <c r="X196" s="133"/>
      <c r="Y196" s="133"/>
      <c r="Z196" s="133"/>
      <c r="AA196" s="133"/>
      <c r="AB196" s="133"/>
      <c r="AC196" s="133"/>
      <c r="AD196" s="133"/>
      <c r="AE196" s="133"/>
      <c r="AF196" s="1031"/>
      <c r="AG196" s="1016">
        <f>AG199+AG200+AG201+AG204</f>
        <v>0</v>
      </c>
      <c r="AH196" s="133">
        <f t="shared" ref="AH196:AR196" si="135">AH199+AH200+AH201+AH204</f>
        <v>0</v>
      </c>
      <c r="AI196" s="133">
        <f t="shared" si="135"/>
        <v>0</v>
      </c>
      <c r="AJ196" s="133">
        <f t="shared" si="135"/>
        <v>0</v>
      </c>
      <c r="AK196" s="133">
        <f t="shared" si="135"/>
        <v>0</v>
      </c>
      <c r="AL196" s="133">
        <f t="shared" si="135"/>
        <v>0</v>
      </c>
      <c r="AM196" s="133">
        <f t="shared" si="135"/>
        <v>0</v>
      </c>
      <c r="AN196" s="133">
        <f t="shared" si="135"/>
        <v>0</v>
      </c>
      <c r="AO196" s="133">
        <f t="shared" si="135"/>
        <v>0</v>
      </c>
      <c r="AP196" s="133">
        <f t="shared" si="135"/>
        <v>0</v>
      </c>
      <c r="AQ196" s="133">
        <f t="shared" si="135"/>
        <v>0</v>
      </c>
      <c r="AR196" s="133">
        <f t="shared" si="135"/>
        <v>0</v>
      </c>
      <c r="AS196" s="134">
        <f t="shared" si="101"/>
        <v>0</v>
      </c>
    </row>
    <row r="197" spans="2:45" x14ac:dyDescent="0.2">
      <c r="B197" s="72" t="s">
        <v>419</v>
      </c>
      <c r="C197" s="516" t="s">
        <v>488</v>
      </c>
      <c r="D197" s="517"/>
      <c r="E197" s="761"/>
      <c r="F197" s="761"/>
      <c r="G197" s="761"/>
      <c r="H197" s="761"/>
      <c r="I197" s="761"/>
      <c r="J197" s="761"/>
      <c r="K197" s="761"/>
      <c r="L197" s="761"/>
      <c r="M197" s="761"/>
      <c r="N197" s="761"/>
      <c r="O197" s="761"/>
      <c r="P197" s="761"/>
      <c r="Q197" s="518"/>
      <c r="R197" s="493"/>
      <c r="S197" s="72" t="s">
        <v>419</v>
      </c>
      <c r="T197" s="516" t="s">
        <v>488</v>
      </c>
      <c r="U197" s="761"/>
      <c r="V197" s="761"/>
      <c r="W197" s="761"/>
      <c r="X197" s="761"/>
      <c r="Y197" s="761"/>
      <c r="Z197" s="761"/>
      <c r="AA197" s="761"/>
      <c r="AB197" s="761"/>
      <c r="AC197" s="761"/>
      <c r="AD197" s="761"/>
      <c r="AE197" s="761"/>
      <c r="AF197" s="1025"/>
      <c r="AG197" s="1012"/>
      <c r="AH197" s="761"/>
      <c r="AI197" s="761"/>
      <c r="AJ197" s="761"/>
      <c r="AK197" s="761"/>
      <c r="AL197" s="761"/>
      <c r="AM197" s="761"/>
      <c r="AN197" s="761"/>
      <c r="AO197" s="761"/>
      <c r="AP197" s="761"/>
      <c r="AQ197" s="761"/>
      <c r="AR197" s="761"/>
      <c r="AS197" s="518">
        <f t="shared" si="101"/>
        <v>0</v>
      </c>
    </row>
    <row r="198" spans="2:45" x14ac:dyDescent="0.2">
      <c r="B198" s="762" t="s">
        <v>672</v>
      </c>
      <c r="C198" s="763" t="s">
        <v>647</v>
      </c>
      <c r="D198" s="606" t="s">
        <v>479</v>
      </c>
      <c r="E198" s="135"/>
      <c r="F198" s="135"/>
      <c r="G198" s="135"/>
      <c r="H198" s="135"/>
      <c r="I198" s="135"/>
      <c r="J198" s="135"/>
      <c r="K198" s="135"/>
      <c r="L198" s="135"/>
      <c r="M198" s="135"/>
      <c r="N198" s="135"/>
      <c r="O198" s="135"/>
      <c r="P198" s="135"/>
      <c r="Q198" s="608"/>
      <c r="R198" s="493"/>
      <c r="S198" s="762" t="s">
        <v>672</v>
      </c>
      <c r="T198" s="763" t="s">
        <v>647</v>
      </c>
      <c r="U198" s="135"/>
      <c r="V198" s="135"/>
      <c r="W198" s="135"/>
      <c r="X198" s="135"/>
      <c r="Y198" s="135"/>
      <c r="Z198" s="135"/>
      <c r="AA198" s="135"/>
      <c r="AB198" s="135"/>
      <c r="AC198" s="135"/>
      <c r="AD198" s="135"/>
      <c r="AE198" s="135"/>
      <c r="AF198" s="1026"/>
      <c r="AG198" s="1013"/>
      <c r="AH198" s="135"/>
      <c r="AI198" s="135"/>
      <c r="AJ198" s="135"/>
      <c r="AK198" s="135"/>
      <c r="AL198" s="135"/>
      <c r="AM198" s="135"/>
      <c r="AN198" s="135"/>
      <c r="AO198" s="135"/>
      <c r="AP198" s="135"/>
      <c r="AQ198" s="135"/>
      <c r="AR198" s="135"/>
      <c r="AS198" s="608">
        <f t="shared" si="101"/>
        <v>0</v>
      </c>
    </row>
    <row r="199" spans="2:45" x14ac:dyDescent="0.2">
      <c r="B199" s="51" t="s">
        <v>673</v>
      </c>
      <c r="C199" s="495" t="s">
        <v>648</v>
      </c>
      <c r="D199" s="496" t="s">
        <v>479</v>
      </c>
      <c r="E199" s="500"/>
      <c r="F199" s="500"/>
      <c r="G199" s="500"/>
      <c r="H199" s="500"/>
      <c r="I199" s="500"/>
      <c r="J199" s="500"/>
      <c r="K199" s="500"/>
      <c r="L199" s="500"/>
      <c r="M199" s="500"/>
      <c r="N199" s="500"/>
      <c r="O199" s="500"/>
      <c r="P199" s="500"/>
      <c r="Q199" s="498">
        <f>SUM(E199:P199)</f>
        <v>0</v>
      </c>
      <c r="R199" s="493"/>
      <c r="S199" s="51" t="s">
        <v>673</v>
      </c>
      <c r="T199" s="495" t="s">
        <v>648</v>
      </c>
      <c r="U199" s="500"/>
      <c r="V199" s="500"/>
      <c r="W199" s="500"/>
      <c r="X199" s="500"/>
      <c r="Y199" s="500"/>
      <c r="Z199" s="500"/>
      <c r="AA199" s="500"/>
      <c r="AB199" s="500"/>
      <c r="AC199" s="500"/>
      <c r="AD199" s="500"/>
      <c r="AE199" s="500"/>
      <c r="AF199" s="1027"/>
      <c r="AG199" s="1014">
        <f>+E199*U199</f>
        <v>0</v>
      </c>
      <c r="AH199" s="1014">
        <f t="shared" ref="AH199:AR200" si="136">+F199*V199</f>
        <v>0</v>
      </c>
      <c r="AI199" s="1014">
        <f t="shared" si="136"/>
        <v>0</v>
      </c>
      <c r="AJ199" s="1014">
        <f t="shared" si="136"/>
        <v>0</v>
      </c>
      <c r="AK199" s="1014">
        <f t="shared" si="136"/>
        <v>0</v>
      </c>
      <c r="AL199" s="1014">
        <f t="shared" si="136"/>
        <v>0</v>
      </c>
      <c r="AM199" s="1014">
        <f t="shared" si="136"/>
        <v>0</v>
      </c>
      <c r="AN199" s="1014">
        <f t="shared" si="136"/>
        <v>0</v>
      </c>
      <c r="AO199" s="1014">
        <f t="shared" si="136"/>
        <v>0</v>
      </c>
      <c r="AP199" s="1014">
        <f t="shared" si="136"/>
        <v>0</v>
      </c>
      <c r="AQ199" s="1014">
        <f t="shared" si="136"/>
        <v>0</v>
      </c>
      <c r="AR199" s="1014">
        <f t="shared" si="136"/>
        <v>0</v>
      </c>
      <c r="AS199" s="498">
        <f t="shared" si="101"/>
        <v>0</v>
      </c>
    </row>
    <row r="200" spans="2:45" x14ac:dyDescent="0.2">
      <c r="B200" s="51" t="s">
        <v>674</v>
      </c>
      <c r="C200" s="495" t="s">
        <v>480</v>
      </c>
      <c r="D200" s="496" t="s">
        <v>479</v>
      </c>
      <c r="E200" s="500"/>
      <c r="F200" s="500"/>
      <c r="G200" s="500"/>
      <c r="H200" s="500"/>
      <c r="I200" s="500"/>
      <c r="J200" s="500"/>
      <c r="K200" s="500"/>
      <c r="L200" s="500"/>
      <c r="M200" s="500"/>
      <c r="N200" s="500"/>
      <c r="O200" s="500"/>
      <c r="P200" s="500"/>
      <c r="Q200" s="498">
        <f>SUM(E200:P200)</f>
        <v>0</v>
      </c>
      <c r="R200" s="493"/>
      <c r="S200" s="51" t="s">
        <v>674</v>
      </c>
      <c r="T200" s="495" t="s">
        <v>480</v>
      </c>
      <c r="U200" s="500"/>
      <c r="V200" s="500"/>
      <c r="W200" s="500"/>
      <c r="X200" s="500"/>
      <c r="Y200" s="500"/>
      <c r="Z200" s="500"/>
      <c r="AA200" s="500"/>
      <c r="AB200" s="500"/>
      <c r="AC200" s="500"/>
      <c r="AD200" s="500"/>
      <c r="AE200" s="500"/>
      <c r="AF200" s="1027"/>
      <c r="AG200" s="1014">
        <f>+E200*U200</f>
        <v>0</v>
      </c>
      <c r="AH200" s="1014">
        <f t="shared" si="136"/>
        <v>0</v>
      </c>
      <c r="AI200" s="1014">
        <f t="shared" si="136"/>
        <v>0</v>
      </c>
      <c r="AJ200" s="1014">
        <f t="shared" si="136"/>
        <v>0</v>
      </c>
      <c r="AK200" s="1014">
        <f t="shared" si="136"/>
        <v>0</v>
      </c>
      <c r="AL200" s="1014">
        <f t="shared" si="136"/>
        <v>0</v>
      </c>
      <c r="AM200" s="1014">
        <f t="shared" si="136"/>
        <v>0</v>
      </c>
      <c r="AN200" s="1014">
        <f t="shared" si="136"/>
        <v>0</v>
      </c>
      <c r="AO200" s="1014">
        <f t="shared" si="136"/>
        <v>0</v>
      </c>
      <c r="AP200" s="1014">
        <f t="shared" si="136"/>
        <v>0</v>
      </c>
      <c r="AQ200" s="1014">
        <f t="shared" si="136"/>
        <v>0</v>
      </c>
      <c r="AR200" s="1014">
        <f t="shared" si="136"/>
        <v>0</v>
      </c>
      <c r="AS200" s="498">
        <f t="shared" si="101"/>
        <v>0</v>
      </c>
    </row>
    <row r="201" spans="2:45" x14ac:dyDescent="0.2">
      <c r="B201" s="51" t="s">
        <v>37</v>
      </c>
      <c r="C201" s="509" t="s">
        <v>481</v>
      </c>
      <c r="D201" s="510" t="s">
        <v>131</v>
      </c>
      <c r="E201" s="513">
        <f t="shared" ref="E201:P201" si="137">E202+E203</f>
        <v>0</v>
      </c>
      <c r="F201" s="513">
        <f t="shared" si="137"/>
        <v>0</v>
      </c>
      <c r="G201" s="513">
        <f t="shared" si="137"/>
        <v>0</v>
      </c>
      <c r="H201" s="513">
        <f t="shared" si="137"/>
        <v>0</v>
      </c>
      <c r="I201" s="513">
        <f t="shared" si="137"/>
        <v>0</v>
      </c>
      <c r="J201" s="513">
        <f t="shared" si="137"/>
        <v>0</v>
      </c>
      <c r="K201" s="513">
        <f t="shared" si="137"/>
        <v>0</v>
      </c>
      <c r="L201" s="513">
        <f t="shared" si="137"/>
        <v>0</v>
      </c>
      <c r="M201" s="513">
        <f t="shared" si="137"/>
        <v>0</v>
      </c>
      <c r="N201" s="513">
        <f t="shared" si="137"/>
        <v>0</v>
      </c>
      <c r="O201" s="513">
        <f t="shared" si="137"/>
        <v>0</v>
      </c>
      <c r="P201" s="513">
        <f t="shared" si="137"/>
        <v>0</v>
      </c>
      <c r="Q201" s="131">
        <f t="shared" ref="Q201:Q206" si="138">SUM(E201:P201)</f>
        <v>0</v>
      </c>
      <c r="R201" s="493"/>
      <c r="S201" s="51" t="s">
        <v>37</v>
      </c>
      <c r="T201" s="509" t="s">
        <v>481</v>
      </c>
      <c r="U201" s="513">
        <f>U202+U203</f>
        <v>0</v>
      </c>
      <c r="V201" s="513"/>
      <c r="W201" s="513"/>
      <c r="X201" s="513"/>
      <c r="Y201" s="513"/>
      <c r="Z201" s="513"/>
      <c r="AA201" s="513"/>
      <c r="AB201" s="513"/>
      <c r="AC201" s="513"/>
      <c r="AD201" s="513"/>
      <c r="AE201" s="513"/>
      <c r="AF201" s="1028"/>
      <c r="AG201" s="1014">
        <f>AG202+AG203</f>
        <v>0</v>
      </c>
      <c r="AH201" s="513">
        <f t="shared" ref="AH201:AR201" si="139">AH202+AH203</f>
        <v>0</v>
      </c>
      <c r="AI201" s="513">
        <f t="shared" si="139"/>
        <v>0</v>
      </c>
      <c r="AJ201" s="513">
        <f t="shared" si="139"/>
        <v>0</v>
      </c>
      <c r="AK201" s="513">
        <f t="shared" si="139"/>
        <v>0</v>
      </c>
      <c r="AL201" s="513">
        <f t="shared" si="139"/>
        <v>0</v>
      </c>
      <c r="AM201" s="513">
        <f t="shared" si="139"/>
        <v>0</v>
      </c>
      <c r="AN201" s="513">
        <f t="shared" si="139"/>
        <v>0</v>
      </c>
      <c r="AO201" s="513">
        <f t="shared" si="139"/>
        <v>0</v>
      </c>
      <c r="AP201" s="513">
        <f t="shared" si="139"/>
        <v>0</v>
      </c>
      <c r="AQ201" s="513">
        <f t="shared" si="139"/>
        <v>0</v>
      </c>
      <c r="AR201" s="513">
        <f t="shared" si="139"/>
        <v>0</v>
      </c>
      <c r="AS201" s="131">
        <f t="shared" si="101"/>
        <v>0</v>
      </c>
    </row>
    <row r="202" spans="2:45" x14ac:dyDescent="0.2">
      <c r="B202" s="51" t="s">
        <v>38</v>
      </c>
      <c r="C202" s="511" t="s">
        <v>482</v>
      </c>
      <c r="D202" s="510" t="s">
        <v>131</v>
      </c>
      <c r="E202" s="500"/>
      <c r="F202" s="500"/>
      <c r="G202" s="500"/>
      <c r="H202" s="500"/>
      <c r="I202" s="500"/>
      <c r="J202" s="500"/>
      <c r="K202" s="500"/>
      <c r="L202" s="500"/>
      <c r="M202" s="500"/>
      <c r="N202" s="500"/>
      <c r="O202" s="500"/>
      <c r="P202" s="500"/>
      <c r="Q202" s="131">
        <f t="shared" si="138"/>
        <v>0</v>
      </c>
      <c r="R202" s="493"/>
      <c r="S202" s="51" t="s">
        <v>38</v>
      </c>
      <c r="T202" s="511" t="s">
        <v>482</v>
      </c>
      <c r="U202" s="500"/>
      <c r="V202" s="500"/>
      <c r="W202" s="500"/>
      <c r="X202" s="500"/>
      <c r="Y202" s="500"/>
      <c r="Z202" s="500"/>
      <c r="AA202" s="500"/>
      <c r="AB202" s="500"/>
      <c r="AC202" s="500"/>
      <c r="AD202" s="500"/>
      <c r="AE202" s="500"/>
      <c r="AF202" s="1027"/>
      <c r="AG202" s="1014">
        <f>+E202*U202</f>
        <v>0</v>
      </c>
      <c r="AH202" s="1014">
        <f t="shared" ref="AH202:AR203" si="140">+F202*V202</f>
        <v>0</v>
      </c>
      <c r="AI202" s="1014">
        <f t="shared" si="140"/>
        <v>0</v>
      </c>
      <c r="AJ202" s="1014">
        <f t="shared" si="140"/>
        <v>0</v>
      </c>
      <c r="AK202" s="1014">
        <f t="shared" si="140"/>
        <v>0</v>
      </c>
      <c r="AL202" s="1014">
        <f t="shared" si="140"/>
        <v>0</v>
      </c>
      <c r="AM202" s="1014">
        <f t="shared" si="140"/>
        <v>0</v>
      </c>
      <c r="AN202" s="1014">
        <f t="shared" si="140"/>
        <v>0</v>
      </c>
      <c r="AO202" s="1014">
        <f t="shared" si="140"/>
        <v>0</v>
      </c>
      <c r="AP202" s="1014">
        <f t="shared" si="140"/>
        <v>0</v>
      </c>
      <c r="AQ202" s="1014">
        <f t="shared" si="140"/>
        <v>0</v>
      </c>
      <c r="AR202" s="1014">
        <f t="shared" si="140"/>
        <v>0</v>
      </c>
      <c r="AS202" s="131">
        <f t="shared" si="101"/>
        <v>0</v>
      </c>
    </row>
    <row r="203" spans="2:45" x14ac:dyDescent="0.2">
      <c r="B203" s="51" t="s">
        <v>39</v>
      </c>
      <c r="C203" s="511" t="s">
        <v>483</v>
      </c>
      <c r="D203" s="510" t="s">
        <v>131</v>
      </c>
      <c r="E203" s="500"/>
      <c r="F203" s="500"/>
      <c r="G203" s="500"/>
      <c r="H203" s="500"/>
      <c r="I203" s="500"/>
      <c r="J203" s="500"/>
      <c r="K203" s="500"/>
      <c r="L203" s="500"/>
      <c r="M203" s="500"/>
      <c r="N203" s="500"/>
      <c r="O203" s="500"/>
      <c r="P203" s="500"/>
      <c r="Q203" s="131">
        <f t="shared" si="138"/>
        <v>0</v>
      </c>
      <c r="R203" s="493"/>
      <c r="S203" s="51" t="s">
        <v>39</v>
      </c>
      <c r="T203" s="511" t="s">
        <v>483</v>
      </c>
      <c r="U203" s="500"/>
      <c r="V203" s="500"/>
      <c r="W203" s="500"/>
      <c r="X203" s="500"/>
      <c r="Y203" s="500"/>
      <c r="Z203" s="500"/>
      <c r="AA203" s="500"/>
      <c r="AB203" s="500"/>
      <c r="AC203" s="500"/>
      <c r="AD203" s="500"/>
      <c r="AE203" s="500"/>
      <c r="AF203" s="1027"/>
      <c r="AG203" s="1014">
        <f>+E203*U203</f>
        <v>0</v>
      </c>
      <c r="AH203" s="1014">
        <f t="shared" si="140"/>
        <v>0</v>
      </c>
      <c r="AI203" s="1014">
        <f t="shared" si="140"/>
        <v>0</v>
      </c>
      <c r="AJ203" s="1014">
        <f t="shared" si="140"/>
        <v>0</v>
      </c>
      <c r="AK203" s="1014">
        <f t="shared" si="140"/>
        <v>0</v>
      </c>
      <c r="AL203" s="1014">
        <f t="shared" si="140"/>
        <v>0</v>
      </c>
      <c r="AM203" s="1014">
        <f t="shared" si="140"/>
        <v>0</v>
      </c>
      <c r="AN203" s="1014">
        <f t="shared" si="140"/>
        <v>0</v>
      </c>
      <c r="AO203" s="1014">
        <f t="shared" si="140"/>
        <v>0</v>
      </c>
      <c r="AP203" s="1014">
        <f t="shared" si="140"/>
        <v>0</v>
      </c>
      <c r="AQ203" s="1014">
        <f t="shared" si="140"/>
        <v>0</v>
      </c>
      <c r="AR203" s="1014">
        <f t="shared" si="140"/>
        <v>0</v>
      </c>
      <c r="AS203" s="131">
        <f t="shared" si="101"/>
        <v>0</v>
      </c>
    </row>
    <row r="204" spans="2:45" x14ac:dyDescent="0.2">
      <c r="B204" s="51" t="s">
        <v>42</v>
      </c>
      <c r="C204" s="512" t="s">
        <v>484</v>
      </c>
      <c r="D204" s="510" t="s">
        <v>485</v>
      </c>
      <c r="E204" s="513">
        <f t="shared" ref="E204:P204" si="141">E205+E206</f>
        <v>0</v>
      </c>
      <c r="F204" s="513">
        <f t="shared" si="141"/>
        <v>0</v>
      </c>
      <c r="G204" s="513">
        <f t="shared" si="141"/>
        <v>0</v>
      </c>
      <c r="H204" s="513">
        <f t="shared" si="141"/>
        <v>0</v>
      </c>
      <c r="I204" s="513">
        <f t="shared" si="141"/>
        <v>0</v>
      </c>
      <c r="J204" s="513">
        <f t="shared" si="141"/>
        <v>0</v>
      </c>
      <c r="K204" s="513">
        <f t="shared" si="141"/>
        <v>0</v>
      </c>
      <c r="L204" s="513">
        <f t="shared" si="141"/>
        <v>0</v>
      </c>
      <c r="M204" s="513">
        <f t="shared" si="141"/>
        <v>0</v>
      </c>
      <c r="N204" s="513">
        <f t="shared" si="141"/>
        <v>0</v>
      </c>
      <c r="O204" s="513">
        <f t="shared" si="141"/>
        <v>0</v>
      </c>
      <c r="P204" s="513">
        <f t="shared" si="141"/>
        <v>0</v>
      </c>
      <c r="Q204" s="131">
        <f t="shared" si="138"/>
        <v>0</v>
      </c>
      <c r="R204" s="493"/>
      <c r="S204" s="51" t="s">
        <v>42</v>
      </c>
      <c r="T204" s="512" t="s">
        <v>484</v>
      </c>
      <c r="U204" s="513">
        <f>U205+U206</f>
        <v>0</v>
      </c>
      <c r="V204" s="513"/>
      <c r="W204" s="513"/>
      <c r="X204" s="513"/>
      <c r="Y204" s="513"/>
      <c r="Z204" s="513"/>
      <c r="AA204" s="513"/>
      <c r="AB204" s="513"/>
      <c r="AC204" s="513"/>
      <c r="AD204" s="513"/>
      <c r="AE204" s="513"/>
      <c r="AF204" s="1028"/>
      <c r="AG204" s="1014">
        <f>AG205+AG206</f>
        <v>0</v>
      </c>
      <c r="AH204" s="513">
        <f t="shared" ref="AH204:AR204" si="142">AH205+AH206</f>
        <v>0</v>
      </c>
      <c r="AI204" s="513">
        <f t="shared" si="142"/>
        <v>0</v>
      </c>
      <c r="AJ204" s="513">
        <f t="shared" si="142"/>
        <v>0</v>
      </c>
      <c r="AK204" s="513">
        <f t="shared" si="142"/>
        <v>0</v>
      </c>
      <c r="AL204" s="513">
        <f t="shared" si="142"/>
        <v>0</v>
      </c>
      <c r="AM204" s="513">
        <f t="shared" si="142"/>
        <v>0</v>
      </c>
      <c r="AN204" s="513">
        <f t="shared" si="142"/>
        <v>0</v>
      </c>
      <c r="AO204" s="513">
        <f t="shared" si="142"/>
        <v>0</v>
      </c>
      <c r="AP204" s="513">
        <f t="shared" si="142"/>
        <v>0</v>
      </c>
      <c r="AQ204" s="513">
        <f t="shared" si="142"/>
        <v>0</v>
      </c>
      <c r="AR204" s="513">
        <f t="shared" si="142"/>
        <v>0</v>
      </c>
      <c r="AS204" s="131">
        <f t="shared" si="101"/>
        <v>0</v>
      </c>
    </row>
    <row r="205" spans="2:45" x14ac:dyDescent="0.2">
      <c r="B205" s="764" t="s">
        <v>675</v>
      </c>
      <c r="C205" s="512" t="s">
        <v>496</v>
      </c>
      <c r="D205" s="510" t="s">
        <v>485</v>
      </c>
      <c r="E205" s="514"/>
      <c r="F205" s="514"/>
      <c r="G205" s="514"/>
      <c r="H205" s="514"/>
      <c r="I205" s="514"/>
      <c r="J205" s="514"/>
      <c r="K205" s="514"/>
      <c r="L205" s="514"/>
      <c r="M205" s="514"/>
      <c r="N205" s="514"/>
      <c r="O205" s="514"/>
      <c r="P205" s="514"/>
      <c r="Q205" s="131">
        <f t="shared" si="138"/>
        <v>0</v>
      </c>
      <c r="R205" s="493"/>
      <c r="S205" s="764" t="s">
        <v>675</v>
      </c>
      <c r="T205" s="512" t="s">
        <v>496</v>
      </c>
      <c r="U205" s="514"/>
      <c r="V205" s="514"/>
      <c r="W205" s="514"/>
      <c r="X205" s="514"/>
      <c r="Y205" s="514"/>
      <c r="Z205" s="514"/>
      <c r="AA205" s="514"/>
      <c r="AB205" s="514"/>
      <c r="AC205" s="514"/>
      <c r="AD205" s="514"/>
      <c r="AE205" s="514"/>
      <c r="AF205" s="1030"/>
      <c r="AG205" s="1015">
        <f>+E205*U205</f>
        <v>0</v>
      </c>
      <c r="AH205" s="1015">
        <f t="shared" ref="AH205:AR206" si="143">+F205*V205</f>
        <v>0</v>
      </c>
      <c r="AI205" s="1015">
        <f t="shared" si="143"/>
        <v>0</v>
      </c>
      <c r="AJ205" s="1015">
        <f t="shared" si="143"/>
        <v>0</v>
      </c>
      <c r="AK205" s="1015">
        <f t="shared" si="143"/>
        <v>0</v>
      </c>
      <c r="AL205" s="1015">
        <f t="shared" si="143"/>
        <v>0</v>
      </c>
      <c r="AM205" s="1015">
        <f t="shared" si="143"/>
        <v>0</v>
      </c>
      <c r="AN205" s="1015">
        <f t="shared" si="143"/>
        <v>0</v>
      </c>
      <c r="AO205" s="1015">
        <f t="shared" si="143"/>
        <v>0</v>
      </c>
      <c r="AP205" s="1015">
        <f t="shared" si="143"/>
        <v>0</v>
      </c>
      <c r="AQ205" s="1015">
        <f t="shared" si="143"/>
        <v>0</v>
      </c>
      <c r="AR205" s="1015">
        <f t="shared" si="143"/>
        <v>0</v>
      </c>
      <c r="AS205" s="131">
        <f t="shared" si="101"/>
        <v>0</v>
      </c>
    </row>
    <row r="206" spans="2:45" x14ac:dyDescent="0.2">
      <c r="B206" s="767" t="s">
        <v>676</v>
      </c>
      <c r="C206" s="527" t="s">
        <v>491</v>
      </c>
      <c r="D206" s="528" t="s">
        <v>485</v>
      </c>
      <c r="E206" s="506"/>
      <c r="F206" s="506"/>
      <c r="G206" s="506"/>
      <c r="H206" s="506"/>
      <c r="I206" s="506"/>
      <c r="J206" s="506"/>
      <c r="K206" s="506"/>
      <c r="L206" s="506"/>
      <c r="M206" s="506"/>
      <c r="N206" s="506"/>
      <c r="O206" s="506"/>
      <c r="P206" s="506"/>
      <c r="Q206" s="529">
        <f t="shared" si="138"/>
        <v>0</v>
      </c>
      <c r="R206" s="493"/>
      <c r="S206" s="767" t="s">
        <v>676</v>
      </c>
      <c r="T206" s="527" t="s">
        <v>491</v>
      </c>
      <c r="U206" s="506"/>
      <c r="V206" s="506"/>
      <c r="W206" s="506"/>
      <c r="X206" s="506"/>
      <c r="Y206" s="506"/>
      <c r="Z206" s="506"/>
      <c r="AA206" s="506"/>
      <c r="AB206" s="506"/>
      <c r="AC206" s="506"/>
      <c r="AD206" s="506"/>
      <c r="AE206" s="506"/>
      <c r="AF206" s="1034"/>
      <c r="AG206" s="1019">
        <f>+E206*U206</f>
        <v>0</v>
      </c>
      <c r="AH206" s="1019">
        <f t="shared" si="143"/>
        <v>0</v>
      </c>
      <c r="AI206" s="1019">
        <f t="shared" si="143"/>
        <v>0</v>
      </c>
      <c r="AJ206" s="1019">
        <f t="shared" si="143"/>
        <v>0</v>
      </c>
      <c r="AK206" s="1019">
        <f t="shared" si="143"/>
        <v>0</v>
      </c>
      <c r="AL206" s="1019">
        <f t="shared" si="143"/>
        <v>0</v>
      </c>
      <c r="AM206" s="1019">
        <f t="shared" si="143"/>
        <v>0</v>
      </c>
      <c r="AN206" s="1019">
        <f t="shared" si="143"/>
        <v>0</v>
      </c>
      <c r="AO206" s="1019">
        <f t="shared" si="143"/>
        <v>0</v>
      </c>
      <c r="AP206" s="1019">
        <f t="shared" si="143"/>
        <v>0</v>
      </c>
      <c r="AQ206" s="1019">
        <f t="shared" si="143"/>
        <v>0</v>
      </c>
      <c r="AR206" s="1019">
        <f t="shared" si="143"/>
        <v>0</v>
      </c>
      <c r="AS206" s="529">
        <f t="shared" si="101"/>
        <v>0</v>
      </c>
    </row>
    <row r="207" spans="2:45" x14ac:dyDescent="0.2">
      <c r="B207" s="768"/>
      <c r="C207" s="527" t="s">
        <v>677</v>
      </c>
      <c r="D207" s="528"/>
      <c r="E207" s="531"/>
      <c r="F207" s="531"/>
      <c r="G207" s="531"/>
      <c r="H207" s="531"/>
      <c r="I207" s="531"/>
      <c r="J207" s="531"/>
      <c r="K207" s="531"/>
      <c r="L207" s="531"/>
      <c r="M207" s="531"/>
      <c r="N207" s="531"/>
      <c r="O207" s="531"/>
      <c r="P207" s="531"/>
      <c r="Q207" s="529"/>
      <c r="R207" s="493"/>
      <c r="S207" s="768"/>
      <c r="T207" s="527" t="s">
        <v>677</v>
      </c>
      <c r="U207" s="531"/>
      <c r="V207" s="531"/>
      <c r="W207" s="531"/>
      <c r="X207" s="531"/>
      <c r="Y207" s="531"/>
      <c r="Z207" s="531"/>
      <c r="AA207" s="531"/>
      <c r="AB207" s="531"/>
      <c r="AC207" s="531"/>
      <c r="AD207" s="531"/>
      <c r="AE207" s="531"/>
      <c r="AF207" s="1036"/>
      <c r="AG207" s="1019"/>
      <c r="AH207" s="531"/>
      <c r="AI207" s="531"/>
      <c r="AJ207" s="531"/>
      <c r="AK207" s="531"/>
      <c r="AL207" s="531"/>
      <c r="AM207" s="531"/>
      <c r="AN207" s="531"/>
      <c r="AO207" s="531"/>
      <c r="AP207" s="531"/>
      <c r="AQ207" s="531"/>
      <c r="AR207" s="531"/>
      <c r="AS207" s="529">
        <f t="shared" si="101"/>
        <v>0</v>
      </c>
    </row>
    <row r="208" spans="2:45" x14ac:dyDescent="0.2">
      <c r="B208" s="48" t="s">
        <v>273</v>
      </c>
      <c r="C208" s="491" t="s">
        <v>501</v>
      </c>
      <c r="D208" s="515" t="s">
        <v>131</v>
      </c>
      <c r="E208" s="133">
        <f>E209+E226</f>
        <v>0</v>
      </c>
      <c r="F208" s="133">
        <f t="shared" ref="F208:P208" si="144">F209+F226</f>
        <v>0</v>
      </c>
      <c r="G208" s="133">
        <f t="shared" si="144"/>
        <v>0</v>
      </c>
      <c r="H208" s="133">
        <f t="shared" si="144"/>
        <v>0</v>
      </c>
      <c r="I208" s="133">
        <f t="shared" si="144"/>
        <v>0</v>
      </c>
      <c r="J208" s="133">
        <f t="shared" si="144"/>
        <v>0</v>
      </c>
      <c r="K208" s="133">
        <f t="shared" si="144"/>
        <v>0</v>
      </c>
      <c r="L208" s="133">
        <f t="shared" si="144"/>
        <v>0</v>
      </c>
      <c r="M208" s="133">
        <f t="shared" si="144"/>
        <v>0</v>
      </c>
      <c r="N208" s="133">
        <f t="shared" si="144"/>
        <v>0</v>
      </c>
      <c r="O208" s="133">
        <f t="shared" si="144"/>
        <v>0</v>
      </c>
      <c r="P208" s="133">
        <f t="shared" si="144"/>
        <v>0</v>
      </c>
      <c r="Q208" s="134">
        <f>SUM(E208:P208)</f>
        <v>0</v>
      </c>
      <c r="R208" s="493"/>
      <c r="S208" s="48" t="s">
        <v>273</v>
      </c>
      <c r="T208" s="491" t="s">
        <v>501</v>
      </c>
      <c r="U208" s="133">
        <f>U209+U226</f>
        <v>0</v>
      </c>
      <c r="V208" s="133"/>
      <c r="W208" s="133"/>
      <c r="X208" s="133"/>
      <c r="Y208" s="133"/>
      <c r="Z208" s="133"/>
      <c r="AA208" s="133"/>
      <c r="AB208" s="133"/>
      <c r="AC208" s="133"/>
      <c r="AD208" s="133"/>
      <c r="AE208" s="133"/>
      <c r="AF208" s="1031"/>
      <c r="AG208" s="1016">
        <f>AG209+AG226</f>
        <v>0</v>
      </c>
      <c r="AH208" s="133">
        <f t="shared" ref="AH208:AR208" si="145">AH209+AH226</f>
        <v>0</v>
      </c>
      <c r="AI208" s="133">
        <f t="shared" si="145"/>
        <v>0</v>
      </c>
      <c r="AJ208" s="133">
        <f t="shared" si="145"/>
        <v>0</v>
      </c>
      <c r="AK208" s="133">
        <f t="shared" si="145"/>
        <v>0</v>
      </c>
      <c r="AL208" s="133">
        <f t="shared" si="145"/>
        <v>0</v>
      </c>
      <c r="AM208" s="133">
        <f t="shared" si="145"/>
        <v>0</v>
      </c>
      <c r="AN208" s="133">
        <f t="shared" si="145"/>
        <v>0</v>
      </c>
      <c r="AO208" s="133">
        <f t="shared" si="145"/>
        <v>0</v>
      </c>
      <c r="AP208" s="133">
        <f t="shared" si="145"/>
        <v>0</v>
      </c>
      <c r="AQ208" s="133">
        <f t="shared" si="145"/>
        <v>0</v>
      </c>
      <c r="AR208" s="133">
        <f t="shared" si="145"/>
        <v>0</v>
      </c>
      <c r="AS208" s="134">
        <f t="shared" si="101"/>
        <v>0</v>
      </c>
    </row>
    <row r="209" spans="2:45" x14ac:dyDescent="0.2">
      <c r="B209" s="762" t="s">
        <v>459</v>
      </c>
      <c r="C209" s="507" t="s">
        <v>678</v>
      </c>
      <c r="D209" s="508" t="s">
        <v>131</v>
      </c>
      <c r="E209" s="135">
        <f>E210+E216</f>
        <v>0</v>
      </c>
      <c r="F209" s="135">
        <f t="shared" ref="F209:P209" si="146">F210+F216</f>
        <v>0</v>
      </c>
      <c r="G209" s="135">
        <f t="shared" si="146"/>
        <v>0</v>
      </c>
      <c r="H209" s="135">
        <f t="shared" si="146"/>
        <v>0</v>
      </c>
      <c r="I209" s="135">
        <f t="shared" si="146"/>
        <v>0</v>
      </c>
      <c r="J209" s="135">
        <f t="shared" si="146"/>
        <v>0</v>
      </c>
      <c r="K209" s="135">
        <f t="shared" si="146"/>
        <v>0</v>
      </c>
      <c r="L209" s="135">
        <f t="shared" si="146"/>
        <v>0</v>
      </c>
      <c r="M209" s="135">
        <f t="shared" si="146"/>
        <v>0</v>
      </c>
      <c r="N209" s="135">
        <f t="shared" si="146"/>
        <v>0</v>
      </c>
      <c r="O209" s="135">
        <f t="shared" si="146"/>
        <v>0</v>
      </c>
      <c r="P209" s="135">
        <f t="shared" si="146"/>
        <v>0</v>
      </c>
      <c r="Q209" s="130">
        <f>SUM(E209:P209)</f>
        <v>0</v>
      </c>
      <c r="R209" s="493"/>
      <c r="S209" s="762" t="s">
        <v>459</v>
      </c>
      <c r="T209" s="507" t="s">
        <v>678</v>
      </c>
      <c r="U209" s="135">
        <f>U210+U216</f>
        <v>0</v>
      </c>
      <c r="V209" s="135"/>
      <c r="W209" s="135"/>
      <c r="X209" s="135"/>
      <c r="Y209" s="135"/>
      <c r="Z209" s="135"/>
      <c r="AA209" s="135"/>
      <c r="AB209" s="135"/>
      <c r="AC209" s="135"/>
      <c r="AD209" s="135"/>
      <c r="AE209" s="135"/>
      <c r="AF209" s="1026"/>
      <c r="AG209" s="1013">
        <f>AG210+AG216</f>
        <v>0</v>
      </c>
      <c r="AH209" s="135">
        <f t="shared" ref="AH209:AR209" si="147">AH210+AH216</f>
        <v>0</v>
      </c>
      <c r="AI209" s="135">
        <f t="shared" si="147"/>
        <v>0</v>
      </c>
      <c r="AJ209" s="135">
        <f t="shared" si="147"/>
        <v>0</v>
      </c>
      <c r="AK209" s="135">
        <f t="shared" si="147"/>
        <v>0</v>
      </c>
      <c r="AL209" s="135">
        <f t="shared" si="147"/>
        <v>0</v>
      </c>
      <c r="AM209" s="135">
        <f t="shared" si="147"/>
        <v>0</v>
      </c>
      <c r="AN209" s="135">
        <f t="shared" si="147"/>
        <v>0</v>
      </c>
      <c r="AO209" s="135">
        <f t="shared" si="147"/>
        <v>0</v>
      </c>
      <c r="AP209" s="135">
        <f t="shared" si="147"/>
        <v>0</v>
      </c>
      <c r="AQ209" s="135">
        <f t="shared" si="147"/>
        <v>0</v>
      </c>
      <c r="AR209" s="135">
        <f t="shared" si="147"/>
        <v>0</v>
      </c>
      <c r="AS209" s="130">
        <f t="shared" si="101"/>
        <v>0</v>
      </c>
    </row>
    <row r="210" spans="2:45" x14ac:dyDescent="0.2">
      <c r="B210" s="51"/>
      <c r="C210" s="511" t="s">
        <v>502</v>
      </c>
      <c r="D210" s="526"/>
      <c r="E210" s="513">
        <f>+E212+E213</f>
        <v>0</v>
      </c>
      <c r="F210" s="513">
        <f t="shared" ref="F210:P210" si="148">+F212+F213</f>
        <v>0</v>
      </c>
      <c r="G210" s="513">
        <f t="shared" si="148"/>
        <v>0</v>
      </c>
      <c r="H210" s="513">
        <f t="shared" si="148"/>
        <v>0</v>
      </c>
      <c r="I210" s="513">
        <f t="shared" si="148"/>
        <v>0</v>
      </c>
      <c r="J210" s="513">
        <f t="shared" si="148"/>
        <v>0</v>
      </c>
      <c r="K210" s="513">
        <f t="shared" si="148"/>
        <v>0</v>
      </c>
      <c r="L210" s="513">
        <f t="shared" si="148"/>
        <v>0</v>
      </c>
      <c r="M210" s="513">
        <f t="shared" si="148"/>
        <v>0</v>
      </c>
      <c r="N210" s="513">
        <f t="shared" si="148"/>
        <v>0</v>
      </c>
      <c r="O210" s="513">
        <f t="shared" si="148"/>
        <v>0</v>
      </c>
      <c r="P210" s="513">
        <f t="shared" si="148"/>
        <v>0</v>
      </c>
      <c r="Q210" s="498">
        <f>SUM(E210:P210)</f>
        <v>0</v>
      </c>
      <c r="R210" s="493"/>
      <c r="S210" s="51"/>
      <c r="T210" s="511" t="s">
        <v>502</v>
      </c>
      <c r="U210" s="513">
        <f>+U212+U213</f>
        <v>0</v>
      </c>
      <c r="V210" s="513"/>
      <c r="W210" s="513"/>
      <c r="X210" s="513"/>
      <c r="Y210" s="513"/>
      <c r="Z210" s="513"/>
      <c r="AA210" s="513"/>
      <c r="AB210" s="513"/>
      <c r="AC210" s="513"/>
      <c r="AD210" s="513"/>
      <c r="AE210" s="513"/>
      <c r="AF210" s="1028"/>
      <c r="AG210" s="1014">
        <f>+AG212+AG213</f>
        <v>0</v>
      </c>
      <c r="AH210" s="513">
        <f t="shared" ref="AH210:AR210" si="149">+AH212+AH213</f>
        <v>0</v>
      </c>
      <c r="AI210" s="513">
        <f t="shared" si="149"/>
        <v>0</v>
      </c>
      <c r="AJ210" s="513">
        <f t="shared" si="149"/>
        <v>0</v>
      </c>
      <c r="AK210" s="513">
        <f t="shared" si="149"/>
        <v>0</v>
      </c>
      <c r="AL210" s="513">
        <f t="shared" si="149"/>
        <v>0</v>
      </c>
      <c r="AM210" s="513">
        <f t="shared" si="149"/>
        <v>0</v>
      </c>
      <c r="AN210" s="513">
        <f t="shared" si="149"/>
        <v>0</v>
      </c>
      <c r="AO210" s="513">
        <f t="shared" si="149"/>
        <v>0</v>
      </c>
      <c r="AP210" s="513">
        <f t="shared" si="149"/>
        <v>0</v>
      </c>
      <c r="AQ210" s="513">
        <f t="shared" si="149"/>
        <v>0</v>
      </c>
      <c r="AR210" s="513">
        <f t="shared" si="149"/>
        <v>0</v>
      </c>
      <c r="AS210" s="498">
        <f t="shared" si="101"/>
        <v>0</v>
      </c>
    </row>
    <row r="211" spans="2:45" x14ac:dyDescent="0.2">
      <c r="B211" s="51" t="s">
        <v>679</v>
      </c>
      <c r="C211" s="509" t="s">
        <v>488</v>
      </c>
      <c r="D211" s="510"/>
      <c r="E211" s="513"/>
      <c r="F211" s="513"/>
      <c r="G211" s="513"/>
      <c r="H211" s="513"/>
      <c r="I211" s="513"/>
      <c r="J211" s="513"/>
      <c r="K211" s="513"/>
      <c r="L211" s="513"/>
      <c r="M211" s="513"/>
      <c r="N211" s="513"/>
      <c r="O211" s="513"/>
      <c r="P211" s="513"/>
      <c r="Q211" s="498"/>
      <c r="R211" s="493"/>
      <c r="S211" s="51" t="s">
        <v>679</v>
      </c>
      <c r="T211" s="509" t="s">
        <v>488</v>
      </c>
      <c r="U211" s="513"/>
      <c r="V211" s="513"/>
      <c r="W211" s="513"/>
      <c r="X211" s="513"/>
      <c r="Y211" s="513"/>
      <c r="Z211" s="513"/>
      <c r="AA211" s="513"/>
      <c r="AB211" s="513"/>
      <c r="AC211" s="513"/>
      <c r="AD211" s="513"/>
      <c r="AE211" s="513"/>
      <c r="AF211" s="1028"/>
      <c r="AG211" s="1014"/>
      <c r="AH211" s="513"/>
      <c r="AI211" s="513"/>
      <c r="AJ211" s="513"/>
      <c r="AK211" s="513"/>
      <c r="AL211" s="513"/>
      <c r="AM211" s="513"/>
      <c r="AN211" s="513"/>
      <c r="AO211" s="513"/>
      <c r="AP211" s="513"/>
      <c r="AQ211" s="513"/>
      <c r="AR211" s="513"/>
      <c r="AS211" s="498">
        <f t="shared" si="101"/>
        <v>0</v>
      </c>
    </row>
    <row r="212" spans="2:45" x14ac:dyDescent="0.2">
      <c r="B212" s="51" t="s">
        <v>680</v>
      </c>
      <c r="C212" s="495" t="s">
        <v>648</v>
      </c>
      <c r="D212" s="510" t="s">
        <v>479</v>
      </c>
      <c r="E212" s="500"/>
      <c r="F212" s="500"/>
      <c r="G212" s="500"/>
      <c r="H212" s="500"/>
      <c r="I212" s="500"/>
      <c r="J212" s="500"/>
      <c r="K212" s="500"/>
      <c r="L212" s="500"/>
      <c r="M212" s="500"/>
      <c r="N212" s="500"/>
      <c r="O212" s="500"/>
      <c r="P212" s="500"/>
      <c r="Q212" s="131"/>
      <c r="R212" s="493"/>
      <c r="S212" s="51" t="s">
        <v>680</v>
      </c>
      <c r="T212" s="495" t="s">
        <v>648</v>
      </c>
      <c r="U212" s="500"/>
      <c r="V212" s="500"/>
      <c r="W212" s="500"/>
      <c r="X212" s="500"/>
      <c r="Y212" s="500"/>
      <c r="Z212" s="500"/>
      <c r="AA212" s="500"/>
      <c r="AB212" s="500"/>
      <c r="AC212" s="500"/>
      <c r="AD212" s="500"/>
      <c r="AE212" s="500"/>
      <c r="AF212" s="1027"/>
      <c r="AG212" s="1014">
        <f>+E212*U212</f>
        <v>0</v>
      </c>
      <c r="AH212" s="1014">
        <f t="shared" ref="AH212:AR212" si="150">+F212*V212</f>
        <v>0</v>
      </c>
      <c r="AI212" s="1014">
        <f t="shared" si="150"/>
        <v>0</v>
      </c>
      <c r="AJ212" s="1014">
        <f t="shared" si="150"/>
        <v>0</v>
      </c>
      <c r="AK212" s="1014">
        <f t="shared" si="150"/>
        <v>0</v>
      </c>
      <c r="AL212" s="1014">
        <f t="shared" si="150"/>
        <v>0</v>
      </c>
      <c r="AM212" s="1014">
        <f t="shared" si="150"/>
        <v>0</v>
      </c>
      <c r="AN212" s="1014">
        <f t="shared" si="150"/>
        <v>0</v>
      </c>
      <c r="AO212" s="1014">
        <f t="shared" si="150"/>
        <v>0</v>
      </c>
      <c r="AP212" s="1014">
        <f t="shared" si="150"/>
        <v>0</v>
      </c>
      <c r="AQ212" s="1014">
        <f t="shared" si="150"/>
        <v>0</v>
      </c>
      <c r="AR212" s="1014">
        <f t="shared" si="150"/>
        <v>0</v>
      </c>
      <c r="AS212" s="131">
        <f t="shared" si="101"/>
        <v>0</v>
      </c>
    </row>
    <row r="213" spans="2:45" x14ac:dyDescent="0.2">
      <c r="B213" s="51" t="s">
        <v>681</v>
      </c>
      <c r="C213" s="509" t="s">
        <v>481</v>
      </c>
      <c r="D213" s="510" t="s">
        <v>131</v>
      </c>
      <c r="E213" s="513">
        <f>E214+E215</f>
        <v>0</v>
      </c>
      <c r="F213" s="513">
        <f t="shared" ref="F213:P213" si="151">F214+F215</f>
        <v>0</v>
      </c>
      <c r="G213" s="513">
        <f t="shared" si="151"/>
        <v>0</v>
      </c>
      <c r="H213" s="513">
        <f t="shared" si="151"/>
        <v>0</v>
      </c>
      <c r="I213" s="513">
        <f t="shared" si="151"/>
        <v>0</v>
      </c>
      <c r="J213" s="513">
        <f t="shared" si="151"/>
        <v>0</v>
      </c>
      <c r="K213" s="513">
        <f t="shared" si="151"/>
        <v>0</v>
      </c>
      <c r="L213" s="513">
        <f t="shared" si="151"/>
        <v>0</v>
      </c>
      <c r="M213" s="513">
        <f t="shared" si="151"/>
        <v>0</v>
      </c>
      <c r="N213" s="513">
        <f t="shared" si="151"/>
        <v>0</v>
      </c>
      <c r="O213" s="513">
        <f t="shared" si="151"/>
        <v>0</v>
      </c>
      <c r="P213" s="513">
        <f t="shared" si="151"/>
        <v>0</v>
      </c>
      <c r="Q213" s="131">
        <f>SUM(E213:P213)</f>
        <v>0</v>
      </c>
      <c r="R213" s="493"/>
      <c r="S213" s="51" t="s">
        <v>681</v>
      </c>
      <c r="T213" s="509" t="s">
        <v>481</v>
      </c>
      <c r="U213" s="513">
        <f>U214+U215</f>
        <v>0</v>
      </c>
      <c r="V213" s="513"/>
      <c r="W213" s="513"/>
      <c r="X213" s="513"/>
      <c r="Y213" s="513"/>
      <c r="Z213" s="513"/>
      <c r="AA213" s="513"/>
      <c r="AB213" s="513"/>
      <c r="AC213" s="513"/>
      <c r="AD213" s="513"/>
      <c r="AE213" s="513"/>
      <c r="AF213" s="1028"/>
      <c r="AG213" s="1014">
        <f>AG214+AG215</f>
        <v>0</v>
      </c>
      <c r="AH213" s="513">
        <f t="shared" ref="AH213:AR213" si="152">AH214+AH215</f>
        <v>0</v>
      </c>
      <c r="AI213" s="513">
        <f t="shared" si="152"/>
        <v>0</v>
      </c>
      <c r="AJ213" s="513">
        <f t="shared" si="152"/>
        <v>0</v>
      </c>
      <c r="AK213" s="513">
        <f t="shared" si="152"/>
        <v>0</v>
      </c>
      <c r="AL213" s="513">
        <f t="shared" si="152"/>
        <v>0</v>
      </c>
      <c r="AM213" s="513">
        <f t="shared" si="152"/>
        <v>0</v>
      </c>
      <c r="AN213" s="513">
        <f t="shared" si="152"/>
        <v>0</v>
      </c>
      <c r="AO213" s="513">
        <f t="shared" si="152"/>
        <v>0</v>
      </c>
      <c r="AP213" s="513">
        <f t="shared" si="152"/>
        <v>0</v>
      </c>
      <c r="AQ213" s="513">
        <f t="shared" si="152"/>
        <v>0</v>
      </c>
      <c r="AR213" s="513">
        <f t="shared" si="152"/>
        <v>0</v>
      </c>
      <c r="AS213" s="131">
        <f t="shared" si="101"/>
        <v>0</v>
      </c>
    </row>
    <row r="214" spans="2:45" x14ac:dyDescent="0.2">
      <c r="B214" s="51" t="s">
        <v>682</v>
      </c>
      <c r="C214" s="512" t="s">
        <v>683</v>
      </c>
      <c r="D214" s="510" t="s">
        <v>131</v>
      </c>
      <c r="E214" s="500"/>
      <c r="F214" s="500"/>
      <c r="G214" s="500"/>
      <c r="H214" s="500"/>
      <c r="I214" s="500"/>
      <c r="J214" s="500"/>
      <c r="K214" s="500"/>
      <c r="L214" s="500"/>
      <c r="M214" s="500"/>
      <c r="N214" s="500"/>
      <c r="O214" s="500"/>
      <c r="P214" s="500"/>
      <c r="Q214" s="131">
        <f>SUM(E214:P214)</f>
        <v>0</v>
      </c>
      <c r="R214" s="493"/>
      <c r="S214" s="51" t="s">
        <v>682</v>
      </c>
      <c r="T214" s="512" t="s">
        <v>683</v>
      </c>
      <c r="U214" s="500"/>
      <c r="V214" s="500"/>
      <c r="W214" s="500"/>
      <c r="X214" s="500"/>
      <c r="Y214" s="500"/>
      <c r="Z214" s="500"/>
      <c r="AA214" s="500"/>
      <c r="AB214" s="500"/>
      <c r="AC214" s="500"/>
      <c r="AD214" s="500"/>
      <c r="AE214" s="500"/>
      <c r="AF214" s="1027"/>
      <c r="AG214" s="1014">
        <f>+E214*U214</f>
        <v>0</v>
      </c>
      <c r="AH214" s="1014">
        <f t="shared" ref="AH214:AR215" si="153">+F214*V214</f>
        <v>0</v>
      </c>
      <c r="AI214" s="1014">
        <f t="shared" si="153"/>
        <v>0</v>
      </c>
      <c r="AJ214" s="1014">
        <f t="shared" si="153"/>
        <v>0</v>
      </c>
      <c r="AK214" s="1014">
        <f t="shared" si="153"/>
        <v>0</v>
      </c>
      <c r="AL214" s="1014">
        <f t="shared" si="153"/>
        <v>0</v>
      </c>
      <c r="AM214" s="1014">
        <f t="shared" si="153"/>
        <v>0</v>
      </c>
      <c r="AN214" s="1014">
        <f t="shared" si="153"/>
        <v>0</v>
      </c>
      <c r="AO214" s="1014">
        <f t="shared" si="153"/>
        <v>0</v>
      </c>
      <c r="AP214" s="1014">
        <f t="shared" si="153"/>
        <v>0</v>
      </c>
      <c r="AQ214" s="1014">
        <f t="shared" si="153"/>
        <v>0</v>
      </c>
      <c r="AR214" s="1014">
        <f t="shared" si="153"/>
        <v>0</v>
      </c>
      <c r="AS214" s="131">
        <f t="shared" si="101"/>
        <v>0</v>
      </c>
    </row>
    <row r="215" spans="2:45" x14ac:dyDescent="0.2">
      <c r="B215" s="25" t="s">
        <v>684</v>
      </c>
      <c r="C215" s="512" t="s">
        <v>685</v>
      </c>
      <c r="D215" s="510" t="s">
        <v>131</v>
      </c>
      <c r="E215" s="500"/>
      <c r="F215" s="500"/>
      <c r="G215" s="500"/>
      <c r="H215" s="500"/>
      <c r="I215" s="500"/>
      <c r="J215" s="500"/>
      <c r="K215" s="500"/>
      <c r="L215" s="500"/>
      <c r="M215" s="500"/>
      <c r="N215" s="500"/>
      <c r="O215" s="500"/>
      <c r="P215" s="500"/>
      <c r="Q215" s="131">
        <f>SUM(E215:P215)</f>
        <v>0</v>
      </c>
      <c r="R215" s="493"/>
      <c r="S215" s="25" t="s">
        <v>684</v>
      </c>
      <c r="T215" s="512" t="s">
        <v>685</v>
      </c>
      <c r="U215" s="500"/>
      <c r="V215" s="500"/>
      <c r="W215" s="500"/>
      <c r="X215" s="500"/>
      <c r="Y215" s="500"/>
      <c r="Z215" s="500"/>
      <c r="AA215" s="500"/>
      <c r="AB215" s="500"/>
      <c r="AC215" s="500"/>
      <c r="AD215" s="500"/>
      <c r="AE215" s="500"/>
      <c r="AF215" s="1027"/>
      <c r="AG215" s="1014">
        <f>+E215*U215</f>
        <v>0</v>
      </c>
      <c r="AH215" s="1014">
        <f t="shared" si="153"/>
        <v>0</v>
      </c>
      <c r="AI215" s="1014">
        <f t="shared" si="153"/>
        <v>0</v>
      </c>
      <c r="AJ215" s="1014">
        <f t="shared" si="153"/>
        <v>0</v>
      </c>
      <c r="AK215" s="1014">
        <f t="shared" si="153"/>
        <v>0</v>
      </c>
      <c r="AL215" s="1014">
        <f t="shared" si="153"/>
        <v>0</v>
      </c>
      <c r="AM215" s="1014">
        <f t="shared" si="153"/>
        <v>0</v>
      </c>
      <c r="AN215" s="1014">
        <f t="shared" si="153"/>
        <v>0</v>
      </c>
      <c r="AO215" s="1014">
        <f t="shared" si="153"/>
        <v>0</v>
      </c>
      <c r="AP215" s="1014">
        <f t="shared" si="153"/>
        <v>0</v>
      </c>
      <c r="AQ215" s="1014">
        <f t="shared" si="153"/>
        <v>0</v>
      </c>
      <c r="AR215" s="1014">
        <f t="shared" si="153"/>
        <v>0</v>
      </c>
      <c r="AS215" s="131">
        <f t="shared" si="101"/>
        <v>0</v>
      </c>
    </row>
    <row r="216" spans="2:45" x14ac:dyDescent="0.2">
      <c r="B216" s="25"/>
      <c r="C216" s="511" t="s">
        <v>503</v>
      </c>
      <c r="D216" s="526"/>
      <c r="E216" s="513">
        <f>+E218+E219</f>
        <v>0</v>
      </c>
      <c r="F216" s="513">
        <f t="shared" ref="F216:P216" si="154">+F218+F219</f>
        <v>0</v>
      </c>
      <c r="G216" s="513">
        <f t="shared" si="154"/>
        <v>0</v>
      </c>
      <c r="H216" s="513">
        <f t="shared" si="154"/>
        <v>0</v>
      </c>
      <c r="I216" s="513">
        <f t="shared" si="154"/>
        <v>0</v>
      </c>
      <c r="J216" s="513">
        <f t="shared" si="154"/>
        <v>0</v>
      </c>
      <c r="K216" s="513">
        <f t="shared" si="154"/>
        <v>0</v>
      </c>
      <c r="L216" s="513">
        <f t="shared" si="154"/>
        <v>0</v>
      </c>
      <c r="M216" s="513">
        <f t="shared" si="154"/>
        <v>0</v>
      </c>
      <c r="N216" s="513">
        <f t="shared" si="154"/>
        <v>0</v>
      </c>
      <c r="O216" s="513">
        <f t="shared" si="154"/>
        <v>0</v>
      </c>
      <c r="P216" s="513">
        <f t="shared" si="154"/>
        <v>0</v>
      </c>
      <c r="Q216" s="498">
        <f>SUM(E216:P216)</f>
        <v>0</v>
      </c>
      <c r="R216" s="493"/>
      <c r="S216" s="25"/>
      <c r="T216" s="511" t="s">
        <v>503</v>
      </c>
      <c r="U216" s="513">
        <f>+U218+U219</f>
        <v>0</v>
      </c>
      <c r="V216" s="513"/>
      <c r="W216" s="513"/>
      <c r="X216" s="513"/>
      <c r="Y216" s="513"/>
      <c r="Z216" s="513"/>
      <c r="AA216" s="513"/>
      <c r="AB216" s="513"/>
      <c r="AC216" s="513"/>
      <c r="AD216" s="513"/>
      <c r="AE216" s="513"/>
      <c r="AF216" s="1028"/>
      <c r="AG216" s="1014">
        <f>+AG218+AG219</f>
        <v>0</v>
      </c>
      <c r="AH216" s="513">
        <f t="shared" ref="AH216:AR216" si="155">+AH218+AH219</f>
        <v>0</v>
      </c>
      <c r="AI216" s="513">
        <f t="shared" si="155"/>
        <v>0</v>
      </c>
      <c r="AJ216" s="513">
        <f t="shared" si="155"/>
        <v>0</v>
      </c>
      <c r="AK216" s="513">
        <f t="shared" si="155"/>
        <v>0</v>
      </c>
      <c r="AL216" s="513">
        <f t="shared" si="155"/>
        <v>0</v>
      </c>
      <c r="AM216" s="513">
        <f t="shared" si="155"/>
        <v>0</v>
      </c>
      <c r="AN216" s="513">
        <f t="shared" si="155"/>
        <v>0</v>
      </c>
      <c r="AO216" s="513">
        <f t="shared" si="155"/>
        <v>0</v>
      </c>
      <c r="AP216" s="513">
        <f t="shared" si="155"/>
        <v>0</v>
      </c>
      <c r="AQ216" s="513">
        <f t="shared" si="155"/>
        <v>0</v>
      </c>
      <c r="AR216" s="513">
        <f t="shared" si="155"/>
        <v>0</v>
      </c>
      <c r="AS216" s="498">
        <f t="shared" si="101"/>
        <v>0</v>
      </c>
    </row>
    <row r="217" spans="2:45" x14ac:dyDescent="0.2">
      <c r="B217" s="25" t="s">
        <v>686</v>
      </c>
      <c r="C217" s="509" t="s">
        <v>488</v>
      </c>
      <c r="D217" s="510"/>
      <c r="E217" s="513"/>
      <c r="F217" s="513"/>
      <c r="G217" s="513"/>
      <c r="H217" s="513"/>
      <c r="I217" s="513"/>
      <c r="J217" s="513"/>
      <c r="K217" s="513"/>
      <c r="L217" s="513"/>
      <c r="M217" s="513"/>
      <c r="N217" s="513"/>
      <c r="O217" s="513"/>
      <c r="P217" s="513"/>
      <c r="Q217" s="498"/>
      <c r="R217" s="493"/>
      <c r="S217" s="25" t="s">
        <v>686</v>
      </c>
      <c r="T217" s="509" t="s">
        <v>488</v>
      </c>
      <c r="U217" s="513"/>
      <c r="V217" s="513"/>
      <c r="W217" s="513"/>
      <c r="X217" s="513"/>
      <c r="Y217" s="513"/>
      <c r="Z217" s="513"/>
      <c r="AA217" s="513"/>
      <c r="AB217" s="513"/>
      <c r="AC217" s="513"/>
      <c r="AD217" s="513"/>
      <c r="AE217" s="513"/>
      <c r="AF217" s="1028"/>
      <c r="AG217" s="1014"/>
      <c r="AH217" s="513"/>
      <c r="AI217" s="513"/>
      <c r="AJ217" s="513"/>
      <c r="AK217" s="513"/>
      <c r="AL217" s="513"/>
      <c r="AM217" s="513"/>
      <c r="AN217" s="513"/>
      <c r="AO217" s="513"/>
      <c r="AP217" s="513"/>
      <c r="AQ217" s="513"/>
      <c r="AR217" s="513"/>
      <c r="AS217" s="498">
        <f t="shared" si="101"/>
        <v>0</v>
      </c>
    </row>
    <row r="218" spans="2:45" x14ac:dyDescent="0.2">
      <c r="B218" s="25" t="s">
        <v>687</v>
      </c>
      <c r="C218" s="495" t="s">
        <v>648</v>
      </c>
      <c r="D218" s="510" t="s">
        <v>479</v>
      </c>
      <c r="E218" s="500"/>
      <c r="F218" s="500"/>
      <c r="G218" s="500"/>
      <c r="H218" s="500"/>
      <c r="I218" s="500"/>
      <c r="J218" s="500"/>
      <c r="K218" s="500"/>
      <c r="L218" s="500"/>
      <c r="M218" s="500"/>
      <c r="N218" s="500"/>
      <c r="O218" s="500"/>
      <c r="P218" s="500"/>
      <c r="Q218" s="131"/>
      <c r="R218" s="493"/>
      <c r="S218" s="25" t="s">
        <v>687</v>
      </c>
      <c r="T218" s="495" t="s">
        <v>648</v>
      </c>
      <c r="U218" s="500"/>
      <c r="V218" s="500"/>
      <c r="W218" s="500"/>
      <c r="X218" s="500"/>
      <c r="Y218" s="500"/>
      <c r="Z218" s="500"/>
      <c r="AA218" s="500"/>
      <c r="AB218" s="500"/>
      <c r="AC218" s="500"/>
      <c r="AD218" s="500"/>
      <c r="AE218" s="500"/>
      <c r="AF218" s="1027"/>
      <c r="AG218" s="1014">
        <f>+E218*U218</f>
        <v>0</v>
      </c>
      <c r="AH218" s="1014">
        <f t="shared" ref="AH218:AR218" si="156">+F218*V218</f>
        <v>0</v>
      </c>
      <c r="AI218" s="1014">
        <f t="shared" si="156"/>
        <v>0</v>
      </c>
      <c r="AJ218" s="1014">
        <f t="shared" si="156"/>
        <v>0</v>
      </c>
      <c r="AK218" s="1014">
        <f t="shared" si="156"/>
        <v>0</v>
      </c>
      <c r="AL218" s="1014">
        <f t="shared" si="156"/>
        <v>0</v>
      </c>
      <c r="AM218" s="1014">
        <f t="shared" si="156"/>
        <v>0</v>
      </c>
      <c r="AN218" s="1014">
        <f t="shared" si="156"/>
        <v>0</v>
      </c>
      <c r="AO218" s="1014">
        <f t="shared" si="156"/>
        <v>0</v>
      </c>
      <c r="AP218" s="1014">
        <f t="shared" si="156"/>
        <v>0</v>
      </c>
      <c r="AQ218" s="1014">
        <f t="shared" si="156"/>
        <v>0</v>
      </c>
      <c r="AR218" s="1014">
        <f t="shared" si="156"/>
        <v>0</v>
      </c>
      <c r="AS218" s="131">
        <f t="shared" si="101"/>
        <v>0</v>
      </c>
    </row>
    <row r="219" spans="2:45" x14ac:dyDescent="0.2">
      <c r="B219" s="25" t="s">
        <v>688</v>
      </c>
      <c r="C219" s="509" t="s">
        <v>481</v>
      </c>
      <c r="D219" s="510" t="s">
        <v>131</v>
      </c>
      <c r="E219" s="513">
        <f>E220+E223</f>
        <v>0</v>
      </c>
      <c r="F219" s="513">
        <f t="shared" ref="F219:P219" si="157">F220+F223</f>
        <v>0</v>
      </c>
      <c r="G219" s="513">
        <f t="shared" si="157"/>
        <v>0</v>
      </c>
      <c r="H219" s="513">
        <f t="shared" si="157"/>
        <v>0</v>
      </c>
      <c r="I219" s="513">
        <f t="shared" si="157"/>
        <v>0</v>
      </c>
      <c r="J219" s="513">
        <f t="shared" si="157"/>
        <v>0</v>
      </c>
      <c r="K219" s="513">
        <f t="shared" si="157"/>
        <v>0</v>
      </c>
      <c r="L219" s="513">
        <f t="shared" si="157"/>
        <v>0</v>
      </c>
      <c r="M219" s="513">
        <f t="shared" si="157"/>
        <v>0</v>
      </c>
      <c r="N219" s="513">
        <f t="shared" si="157"/>
        <v>0</v>
      </c>
      <c r="O219" s="513">
        <f t="shared" si="157"/>
        <v>0</v>
      </c>
      <c r="P219" s="513">
        <f t="shared" si="157"/>
        <v>0</v>
      </c>
      <c r="Q219" s="131">
        <f t="shared" ref="Q219:Q226" si="158">SUM(E219:P219)</f>
        <v>0</v>
      </c>
      <c r="R219" s="493"/>
      <c r="S219" s="25" t="s">
        <v>688</v>
      </c>
      <c r="T219" s="509" t="s">
        <v>481</v>
      </c>
      <c r="U219" s="513">
        <f>U220+U223</f>
        <v>0</v>
      </c>
      <c r="V219" s="513"/>
      <c r="W219" s="513"/>
      <c r="X219" s="513"/>
      <c r="Y219" s="513"/>
      <c r="Z219" s="513"/>
      <c r="AA219" s="513"/>
      <c r="AB219" s="513"/>
      <c r="AC219" s="513"/>
      <c r="AD219" s="513"/>
      <c r="AE219" s="513"/>
      <c r="AF219" s="1028"/>
      <c r="AG219" s="1014">
        <f>AG220+AG223</f>
        <v>0</v>
      </c>
      <c r="AH219" s="513">
        <f t="shared" ref="AH219:AR219" si="159">AH220+AH223</f>
        <v>0</v>
      </c>
      <c r="AI219" s="513">
        <f t="shared" si="159"/>
        <v>0</v>
      </c>
      <c r="AJ219" s="513">
        <f t="shared" si="159"/>
        <v>0</v>
      </c>
      <c r="AK219" s="513">
        <f t="shared" si="159"/>
        <v>0</v>
      </c>
      <c r="AL219" s="513">
        <f t="shared" si="159"/>
        <v>0</v>
      </c>
      <c r="AM219" s="513">
        <f t="shared" si="159"/>
        <v>0</v>
      </c>
      <c r="AN219" s="513">
        <f t="shared" si="159"/>
        <v>0</v>
      </c>
      <c r="AO219" s="513">
        <f t="shared" si="159"/>
        <v>0</v>
      </c>
      <c r="AP219" s="513">
        <f t="shared" si="159"/>
        <v>0</v>
      </c>
      <c r="AQ219" s="513">
        <f t="shared" si="159"/>
        <v>0</v>
      </c>
      <c r="AR219" s="513">
        <f t="shared" si="159"/>
        <v>0</v>
      </c>
      <c r="AS219" s="131">
        <f t="shared" si="101"/>
        <v>0</v>
      </c>
    </row>
    <row r="220" spans="2:45" x14ac:dyDescent="0.2">
      <c r="B220" s="25" t="s">
        <v>689</v>
      </c>
      <c r="C220" s="512" t="s">
        <v>690</v>
      </c>
      <c r="D220" s="510" t="s">
        <v>131</v>
      </c>
      <c r="E220" s="513">
        <f t="shared" ref="E220:P220" si="160">E221+E222</f>
        <v>0</v>
      </c>
      <c r="F220" s="513">
        <f t="shared" si="160"/>
        <v>0</v>
      </c>
      <c r="G220" s="513">
        <f t="shared" si="160"/>
        <v>0</v>
      </c>
      <c r="H220" s="513">
        <f t="shared" si="160"/>
        <v>0</v>
      </c>
      <c r="I220" s="513">
        <f t="shared" si="160"/>
        <v>0</v>
      </c>
      <c r="J220" s="513">
        <f t="shared" si="160"/>
        <v>0</v>
      </c>
      <c r="K220" s="513">
        <f t="shared" si="160"/>
        <v>0</v>
      </c>
      <c r="L220" s="513">
        <f t="shared" si="160"/>
        <v>0</v>
      </c>
      <c r="M220" s="513">
        <f t="shared" si="160"/>
        <v>0</v>
      </c>
      <c r="N220" s="513">
        <f t="shared" si="160"/>
        <v>0</v>
      </c>
      <c r="O220" s="513">
        <f t="shared" si="160"/>
        <v>0</v>
      </c>
      <c r="P220" s="513">
        <f t="shared" si="160"/>
        <v>0</v>
      </c>
      <c r="Q220" s="131">
        <f t="shared" si="158"/>
        <v>0</v>
      </c>
      <c r="R220" s="493"/>
      <c r="S220" s="25" t="s">
        <v>689</v>
      </c>
      <c r="T220" s="512" t="s">
        <v>690</v>
      </c>
      <c r="U220" s="513">
        <f>U221+U222</f>
        <v>0</v>
      </c>
      <c r="V220" s="513"/>
      <c r="W220" s="513"/>
      <c r="X220" s="513"/>
      <c r="Y220" s="513"/>
      <c r="Z220" s="513"/>
      <c r="AA220" s="513"/>
      <c r="AB220" s="513"/>
      <c r="AC220" s="513"/>
      <c r="AD220" s="513"/>
      <c r="AE220" s="513"/>
      <c r="AF220" s="1028"/>
      <c r="AG220" s="1014">
        <f>AG221+AG222</f>
        <v>0</v>
      </c>
      <c r="AH220" s="513">
        <f t="shared" ref="AH220:AR220" si="161">AH221+AH222</f>
        <v>0</v>
      </c>
      <c r="AI220" s="513">
        <f t="shared" si="161"/>
        <v>0</v>
      </c>
      <c r="AJ220" s="513">
        <f t="shared" si="161"/>
        <v>0</v>
      </c>
      <c r="AK220" s="513">
        <f t="shared" si="161"/>
        <v>0</v>
      </c>
      <c r="AL220" s="513">
        <f t="shared" si="161"/>
        <v>0</v>
      </c>
      <c r="AM220" s="513">
        <f t="shared" si="161"/>
        <v>0</v>
      </c>
      <c r="AN220" s="513">
        <f t="shared" si="161"/>
        <v>0</v>
      </c>
      <c r="AO220" s="513">
        <f t="shared" si="161"/>
        <v>0</v>
      </c>
      <c r="AP220" s="513">
        <f t="shared" si="161"/>
        <v>0</v>
      </c>
      <c r="AQ220" s="513">
        <f t="shared" si="161"/>
        <v>0</v>
      </c>
      <c r="AR220" s="513">
        <f t="shared" si="161"/>
        <v>0</v>
      </c>
      <c r="AS220" s="131">
        <f t="shared" si="101"/>
        <v>0</v>
      </c>
    </row>
    <row r="221" spans="2:45" x14ac:dyDescent="0.2">
      <c r="B221" s="25" t="s">
        <v>691</v>
      </c>
      <c r="C221" s="512" t="s">
        <v>692</v>
      </c>
      <c r="D221" s="510" t="s">
        <v>131</v>
      </c>
      <c r="E221" s="500"/>
      <c r="F221" s="500"/>
      <c r="G221" s="500"/>
      <c r="H221" s="500"/>
      <c r="I221" s="500"/>
      <c r="J221" s="500"/>
      <c r="K221" s="500"/>
      <c r="L221" s="500"/>
      <c r="M221" s="500"/>
      <c r="N221" s="500"/>
      <c r="O221" s="500"/>
      <c r="P221" s="500"/>
      <c r="Q221" s="131">
        <f t="shared" si="158"/>
        <v>0</v>
      </c>
      <c r="R221" s="493"/>
      <c r="S221" s="25" t="s">
        <v>691</v>
      </c>
      <c r="T221" s="512" t="s">
        <v>692</v>
      </c>
      <c r="U221" s="500"/>
      <c r="V221" s="500"/>
      <c r="W221" s="500"/>
      <c r="X221" s="500"/>
      <c r="Y221" s="500"/>
      <c r="Z221" s="500"/>
      <c r="AA221" s="500"/>
      <c r="AB221" s="500"/>
      <c r="AC221" s="500"/>
      <c r="AD221" s="500"/>
      <c r="AE221" s="500"/>
      <c r="AF221" s="1027"/>
      <c r="AG221" s="1014">
        <f>+E221*U221</f>
        <v>0</v>
      </c>
      <c r="AH221" s="1014">
        <f t="shared" ref="AH221:AR222" si="162">+F221*V221</f>
        <v>0</v>
      </c>
      <c r="AI221" s="1014">
        <f t="shared" si="162"/>
        <v>0</v>
      </c>
      <c r="AJ221" s="1014">
        <f t="shared" si="162"/>
        <v>0</v>
      </c>
      <c r="AK221" s="1014">
        <f t="shared" si="162"/>
        <v>0</v>
      </c>
      <c r="AL221" s="1014">
        <f t="shared" si="162"/>
        <v>0</v>
      </c>
      <c r="AM221" s="1014">
        <f t="shared" si="162"/>
        <v>0</v>
      </c>
      <c r="AN221" s="1014">
        <f t="shared" si="162"/>
        <v>0</v>
      </c>
      <c r="AO221" s="1014">
        <f t="shared" si="162"/>
        <v>0</v>
      </c>
      <c r="AP221" s="1014">
        <f t="shared" si="162"/>
        <v>0</v>
      </c>
      <c r="AQ221" s="1014">
        <f t="shared" si="162"/>
        <v>0</v>
      </c>
      <c r="AR221" s="1014">
        <f t="shared" si="162"/>
        <v>0</v>
      </c>
      <c r="AS221" s="131">
        <f t="shared" si="101"/>
        <v>0</v>
      </c>
    </row>
    <row r="222" spans="2:45" x14ac:dyDescent="0.2">
      <c r="B222" s="25" t="s">
        <v>693</v>
      </c>
      <c r="C222" s="512" t="s">
        <v>694</v>
      </c>
      <c r="D222" s="510" t="s">
        <v>131</v>
      </c>
      <c r="E222" s="500"/>
      <c r="F222" s="500"/>
      <c r="G222" s="500"/>
      <c r="H222" s="500"/>
      <c r="I222" s="500"/>
      <c r="J222" s="500"/>
      <c r="K222" s="500"/>
      <c r="L222" s="500"/>
      <c r="M222" s="500"/>
      <c r="N222" s="500"/>
      <c r="O222" s="500"/>
      <c r="P222" s="500"/>
      <c r="Q222" s="131">
        <f t="shared" si="158"/>
        <v>0</v>
      </c>
      <c r="R222" s="493"/>
      <c r="S222" s="25" t="s">
        <v>693</v>
      </c>
      <c r="T222" s="512" t="s">
        <v>694</v>
      </c>
      <c r="U222" s="500"/>
      <c r="V222" s="500"/>
      <c r="W222" s="500"/>
      <c r="X222" s="500"/>
      <c r="Y222" s="500"/>
      <c r="Z222" s="500"/>
      <c r="AA222" s="500"/>
      <c r="AB222" s="500"/>
      <c r="AC222" s="500"/>
      <c r="AD222" s="500"/>
      <c r="AE222" s="500"/>
      <c r="AF222" s="1027"/>
      <c r="AG222" s="1014">
        <f>+E222*U222</f>
        <v>0</v>
      </c>
      <c r="AH222" s="1014">
        <f t="shared" si="162"/>
        <v>0</v>
      </c>
      <c r="AI222" s="1014">
        <f t="shared" si="162"/>
        <v>0</v>
      </c>
      <c r="AJ222" s="1014">
        <f t="shared" si="162"/>
        <v>0</v>
      </c>
      <c r="AK222" s="1014">
        <f t="shared" si="162"/>
        <v>0</v>
      </c>
      <c r="AL222" s="1014">
        <f t="shared" si="162"/>
        <v>0</v>
      </c>
      <c r="AM222" s="1014">
        <f t="shared" si="162"/>
        <v>0</v>
      </c>
      <c r="AN222" s="1014">
        <f t="shared" si="162"/>
        <v>0</v>
      </c>
      <c r="AO222" s="1014">
        <f t="shared" si="162"/>
        <v>0</v>
      </c>
      <c r="AP222" s="1014">
        <f t="shared" si="162"/>
        <v>0</v>
      </c>
      <c r="AQ222" s="1014">
        <f t="shared" si="162"/>
        <v>0</v>
      </c>
      <c r="AR222" s="1014">
        <f t="shared" si="162"/>
        <v>0</v>
      </c>
      <c r="AS222" s="131">
        <f t="shared" si="101"/>
        <v>0</v>
      </c>
    </row>
    <row r="223" spans="2:45" x14ac:dyDescent="0.2">
      <c r="B223" s="25" t="s">
        <v>695</v>
      </c>
      <c r="C223" s="512" t="s">
        <v>696</v>
      </c>
      <c r="D223" s="510" t="s">
        <v>131</v>
      </c>
      <c r="E223" s="513">
        <f t="shared" ref="E223:P223" si="163">E224+E225</f>
        <v>0</v>
      </c>
      <c r="F223" s="513">
        <f t="shared" si="163"/>
        <v>0</v>
      </c>
      <c r="G223" s="513">
        <f t="shared" si="163"/>
        <v>0</v>
      </c>
      <c r="H223" s="513">
        <f t="shared" si="163"/>
        <v>0</v>
      </c>
      <c r="I223" s="513">
        <f t="shared" si="163"/>
        <v>0</v>
      </c>
      <c r="J223" s="513">
        <f t="shared" si="163"/>
        <v>0</v>
      </c>
      <c r="K223" s="513">
        <f t="shared" si="163"/>
        <v>0</v>
      </c>
      <c r="L223" s="513">
        <f t="shared" si="163"/>
        <v>0</v>
      </c>
      <c r="M223" s="513">
        <f t="shared" si="163"/>
        <v>0</v>
      </c>
      <c r="N223" s="513">
        <f t="shared" si="163"/>
        <v>0</v>
      </c>
      <c r="O223" s="513">
        <f t="shared" si="163"/>
        <v>0</v>
      </c>
      <c r="P223" s="513">
        <f t="shared" si="163"/>
        <v>0</v>
      </c>
      <c r="Q223" s="131">
        <f t="shared" si="158"/>
        <v>0</v>
      </c>
      <c r="R223" s="493"/>
      <c r="S223" s="25" t="s">
        <v>695</v>
      </c>
      <c r="T223" s="512" t="s">
        <v>696</v>
      </c>
      <c r="U223" s="513">
        <f>U224+U225</f>
        <v>0</v>
      </c>
      <c r="V223" s="513"/>
      <c r="W223" s="513"/>
      <c r="X223" s="513"/>
      <c r="Y223" s="513"/>
      <c r="Z223" s="513"/>
      <c r="AA223" s="513"/>
      <c r="AB223" s="513"/>
      <c r="AC223" s="513"/>
      <c r="AD223" s="513"/>
      <c r="AE223" s="513"/>
      <c r="AF223" s="1028"/>
      <c r="AG223" s="1014">
        <f>AG224+AG225</f>
        <v>0</v>
      </c>
      <c r="AH223" s="513">
        <f t="shared" ref="AH223:AR223" si="164">AH224+AH225</f>
        <v>0</v>
      </c>
      <c r="AI223" s="513">
        <f t="shared" si="164"/>
        <v>0</v>
      </c>
      <c r="AJ223" s="513">
        <f t="shared" si="164"/>
        <v>0</v>
      </c>
      <c r="AK223" s="513">
        <f t="shared" si="164"/>
        <v>0</v>
      </c>
      <c r="AL223" s="513">
        <f t="shared" si="164"/>
        <v>0</v>
      </c>
      <c r="AM223" s="513">
        <f t="shared" si="164"/>
        <v>0</v>
      </c>
      <c r="AN223" s="513">
        <f t="shared" si="164"/>
        <v>0</v>
      </c>
      <c r="AO223" s="513">
        <f t="shared" si="164"/>
        <v>0</v>
      </c>
      <c r="AP223" s="513">
        <f t="shared" si="164"/>
        <v>0</v>
      </c>
      <c r="AQ223" s="513">
        <f t="shared" si="164"/>
        <v>0</v>
      </c>
      <c r="AR223" s="513">
        <f t="shared" si="164"/>
        <v>0</v>
      </c>
      <c r="AS223" s="131">
        <f t="shared" si="101"/>
        <v>0</v>
      </c>
    </row>
    <row r="224" spans="2:45" x14ac:dyDescent="0.2">
      <c r="B224" s="25" t="s">
        <v>697</v>
      </c>
      <c r="C224" s="512" t="s">
        <v>692</v>
      </c>
      <c r="D224" s="510" t="s">
        <v>131</v>
      </c>
      <c r="E224" s="500"/>
      <c r="F224" s="500"/>
      <c r="G224" s="500"/>
      <c r="H224" s="500"/>
      <c r="I224" s="500"/>
      <c r="J224" s="500"/>
      <c r="K224" s="500"/>
      <c r="L224" s="500"/>
      <c r="M224" s="500"/>
      <c r="N224" s="500"/>
      <c r="O224" s="500"/>
      <c r="P224" s="500"/>
      <c r="Q224" s="131">
        <f t="shared" si="158"/>
        <v>0</v>
      </c>
      <c r="R224" s="493"/>
      <c r="S224" s="25" t="s">
        <v>697</v>
      </c>
      <c r="T224" s="512" t="s">
        <v>692</v>
      </c>
      <c r="U224" s="500"/>
      <c r="V224" s="500"/>
      <c r="W224" s="500"/>
      <c r="X224" s="500"/>
      <c r="Y224" s="500"/>
      <c r="Z224" s="500"/>
      <c r="AA224" s="500"/>
      <c r="AB224" s="500"/>
      <c r="AC224" s="500"/>
      <c r="AD224" s="500"/>
      <c r="AE224" s="500"/>
      <c r="AF224" s="1027"/>
      <c r="AG224" s="1014">
        <f>+E224*U224</f>
        <v>0</v>
      </c>
      <c r="AH224" s="1014">
        <f t="shared" ref="AH224:AR225" si="165">+F224*V224</f>
        <v>0</v>
      </c>
      <c r="AI224" s="1014">
        <f t="shared" si="165"/>
        <v>0</v>
      </c>
      <c r="AJ224" s="1014">
        <f t="shared" si="165"/>
        <v>0</v>
      </c>
      <c r="AK224" s="1014">
        <f t="shared" si="165"/>
        <v>0</v>
      </c>
      <c r="AL224" s="1014">
        <f t="shared" si="165"/>
        <v>0</v>
      </c>
      <c r="AM224" s="1014">
        <f t="shared" si="165"/>
        <v>0</v>
      </c>
      <c r="AN224" s="1014">
        <f t="shared" si="165"/>
        <v>0</v>
      </c>
      <c r="AO224" s="1014">
        <f t="shared" si="165"/>
        <v>0</v>
      </c>
      <c r="AP224" s="1014">
        <f t="shared" si="165"/>
        <v>0</v>
      </c>
      <c r="AQ224" s="1014">
        <f t="shared" si="165"/>
        <v>0</v>
      </c>
      <c r="AR224" s="1014">
        <f t="shared" si="165"/>
        <v>0</v>
      </c>
      <c r="AS224" s="131">
        <f t="shared" si="101"/>
        <v>0</v>
      </c>
    </row>
    <row r="225" spans="2:45" x14ac:dyDescent="0.2">
      <c r="B225" s="25" t="s">
        <v>698</v>
      </c>
      <c r="C225" s="512" t="s">
        <v>694</v>
      </c>
      <c r="D225" s="510" t="s">
        <v>131</v>
      </c>
      <c r="E225" s="500"/>
      <c r="F225" s="500"/>
      <c r="G225" s="500"/>
      <c r="H225" s="500"/>
      <c r="I225" s="500"/>
      <c r="J225" s="500"/>
      <c r="K225" s="500"/>
      <c r="L225" s="500"/>
      <c r="M225" s="500"/>
      <c r="N225" s="500"/>
      <c r="O225" s="500"/>
      <c r="P225" s="500"/>
      <c r="Q225" s="131">
        <f t="shared" si="158"/>
        <v>0</v>
      </c>
      <c r="R225" s="493"/>
      <c r="S225" s="25" t="s">
        <v>698</v>
      </c>
      <c r="T225" s="512" t="s">
        <v>694</v>
      </c>
      <c r="U225" s="500"/>
      <c r="V225" s="500"/>
      <c r="W225" s="500"/>
      <c r="X225" s="500"/>
      <c r="Y225" s="500"/>
      <c r="Z225" s="500"/>
      <c r="AA225" s="500"/>
      <c r="AB225" s="500"/>
      <c r="AC225" s="500"/>
      <c r="AD225" s="500"/>
      <c r="AE225" s="500"/>
      <c r="AF225" s="1027"/>
      <c r="AG225" s="1014">
        <f>+E225*U225</f>
        <v>0</v>
      </c>
      <c r="AH225" s="1014">
        <f t="shared" si="165"/>
        <v>0</v>
      </c>
      <c r="AI225" s="1014">
        <f t="shared" si="165"/>
        <v>0</v>
      </c>
      <c r="AJ225" s="1014">
        <f t="shared" si="165"/>
        <v>0</v>
      </c>
      <c r="AK225" s="1014">
        <f t="shared" si="165"/>
        <v>0</v>
      </c>
      <c r="AL225" s="1014">
        <f t="shared" si="165"/>
        <v>0</v>
      </c>
      <c r="AM225" s="1014">
        <f t="shared" si="165"/>
        <v>0</v>
      </c>
      <c r="AN225" s="1014">
        <f t="shared" si="165"/>
        <v>0</v>
      </c>
      <c r="AO225" s="1014">
        <f t="shared" si="165"/>
        <v>0</v>
      </c>
      <c r="AP225" s="1014">
        <f t="shared" si="165"/>
        <v>0</v>
      </c>
      <c r="AQ225" s="1014">
        <f t="shared" si="165"/>
        <v>0</v>
      </c>
      <c r="AR225" s="1014">
        <f t="shared" si="165"/>
        <v>0</v>
      </c>
      <c r="AS225" s="131">
        <f t="shared" ref="AS225:AS254" si="166">SUM(AG225:AR225)</f>
        <v>0</v>
      </c>
    </row>
    <row r="226" spans="2:45" x14ac:dyDescent="0.2">
      <c r="B226" s="25" t="s">
        <v>460</v>
      </c>
      <c r="C226" s="509" t="s">
        <v>504</v>
      </c>
      <c r="D226" s="510" t="s">
        <v>131</v>
      </c>
      <c r="E226" s="513">
        <f>E227+E231+E237+E243</f>
        <v>0</v>
      </c>
      <c r="F226" s="513">
        <f t="shared" ref="F226:O226" si="167">F227+F231+F237+F243</f>
        <v>0</v>
      </c>
      <c r="G226" s="513">
        <f t="shared" si="167"/>
        <v>0</v>
      </c>
      <c r="H226" s="513">
        <f t="shared" si="167"/>
        <v>0</v>
      </c>
      <c r="I226" s="513">
        <f t="shared" si="167"/>
        <v>0</v>
      </c>
      <c r="J226" s="513">
        <f t="shared" si="167"/>
        <v>0</v>
      </c>
      <c r="K226" s="513">
        <f t="shared" si="167"/>
        <v>0</v>
      </c>
      <c r="L226" s="513">
        <f t="shared" si="167"/>
        <v>0</v>
      </c>
      <c r="M226" s="513">
        <f t="shared" si="167"/>
        <v>0</v>
      </c>
      <c r="N226" s="513">
        <f t="shared" si="167"/>
        <v>0</v>
      </c>
      <c r="O226" s="513">
        <f t="shared" si="167"/>
        <v>0</v>
      </c>
      <c r="P226" s="513">
        <f>P227+P231+P237+P243</f>
        <v>0</v>
      </c>
      <c r="Q226" s="131">
        <f t="shared" si="158"/>
        <v>0</v>
      </c>
      <c r="R226" s="493"/>
      <c r="S226" s="25" t="s">
        <v>460</v>
      </c>
      <c r="T226" s="509" t="s">
        <v>504</v>
      </c>
      <c r="U226" s="513">
        <f>U227+U231+U237+U243</f>
        <v>0</v>
      </c>
      <c r="V226" s="513"/>
      <c r="W226" s="513"/>
      <c r="X226" s="513"/>
      <c r="Y226" s="513"/>
      <c r="Z226" s="513"/>
      <c r="AA226" s="513"/>
      <c r="AB226" s="513"/>
      <c r="AC226" s="513"/>
      <c r="AD226" s="513"/>
      <c r="AE226" s="513"/>
      <c r="AF226" s="1028"/>
      <c r="AG226" s="1014">
        <f>AG227+AG231+AG237+AG243</f>
        <v>0</v>
      </c>
      <c r="AH226" s="513">
        <f t="shared" ref="AH226:AR226" si="168">AH227+AH231+AH237+AH243</f>
        <v>0</v>
      </c>
      <c r="AI226" s="513">
        <f t="shared" si="168"/>
        <v>0</v>
      </c>
      <c r="AJ226" s="513">
        <f t="shared" si="168"/>
        <v>0</v>
      </c>
      <c r="AK226" s="513">
        <f t="shared" si="168"/>
        <v>0</v>
      </c>
      <c r="AL226" s="513">
        <f t="shared" si="168"/>
        <v>0</v>
      </c>
      <c r="AM226" s="513">
        <f t="shared" si="168"/>
        <v>0</v>
      </c>
      <c r="AN226" s="513">
        <f t="shared" si="168"/>
        <v>0</v>
      </c>
      <c r="AO226" s="513">
        <f t="shared" si="168"/>
        <v>0</v>
      </c>
      <c r="AP226" s="513">
        <f t="shared" si="168"/>
        <v>0</v>
      </c>
      <c r="AQ226" s="513">
        <f t="shared" si="168"/>
        <v>0</v>
      </c>
      <c r="AR226" s="513">
        <f t="shared" si="168"/>
        <v>0</v>
      </c>
      <c r="AS226" s="131">
        <f t="shared" si="166"/>
        <v>0</v>
      </c>
    </row>
    <row r="227" spans="2:45" x14ac:dyDescent="0.2">
      <c r="B227" s="25"/>
      <c r="C227" s="511" t="s">
        <v>502</v>
      </c>
      <c r="D227" s="510"/>
      <c r="E227" s="513">
        <f>+E229+E230</f>
        <v>0</v>
      </c>
      <c r="F227" s="513">
        <f t="shared" ref="F227:P227" si="169">+F229+F230</f>
        <v>0</v>
      </c>
      <c r="G227" s="513">
        <f t="shared" si="169"/>
        <v>0</v>
      </c>
      <c r="H227" s="513">
        <f t="shared" si="169"/>
        <v>0</v>
      </c>
      <c r="I227" s="513">
        <f t="shared" si="169"/>
        <v>0</v>
      </c>
      <c r="J227" s="513">
        <f t="shared" si="169"/>
        <v>0</v>
      </c>
      <c r="K227" s="513">
        <f t="shared" si="169"/>
        <v>0</v>
      </c>
      <c r="L227" s="513">
        <f t="shared" si="169"/>
        <v>0</v>
      </c>
      <c r="M227" s="513">
        <f t="shared" si="169"/>
        <v>0</v>
      </c>
      <c r="N227" s="513">
        <f t="shared" si="169"/>
        <v>0</v>
      </c>
      <c r="O227" s="513">
        <f t="shared" si="169"/>
        <v>0</v>
      </c>
      <c r="P227" s="513">
        <f t="shared" si="169"/>
        <v>0</v>
      </c>
      <c r="Q227" s="498">
        <f>SUM(E227:P227)</f>
        <v>0</v>
      </c>
      <c r="R227" s="493"/>
      <c r="S227" s="25"/>
      <c r="T227" s="511" t="s">
        <v>502</v>
      </c>
      <c r="U227" s="513">
        <f>+U229+U230</f>
        <v>0</v>
      </c>
      <c r="V227" s="513"/>
      <c r="W227" s="513"/>
      <c r="X227" s="513"/>
      <c r="Y227" s="513"/>
      <c r="Z227" s="513"/>
      <c r="AA227" s="513"/>
      <c r="AB227" s="513"/>
      <c r="AC227" s="513"/>
      <c r="AD227" s="513"/>
      <c r="AE227" s="513"/>
      <c r="AF227" s="1028"/>
      <c r="AG227" s="1014">
        <f>+AG229+AG230</f>
        <v>0</v>
      </c>
      <c r="AH227" s="513">
        <f t="shared" ref="AH227:AR227" si="170">+AH229+AH230</f>
        <v>0</v>
      </c>
      <c r="AI227" s="513">
        <f t="shared" si="170"/>
        <v>0</v>
      </c>
      <c r="AJ227" s="513">
        <f t="shared" si="170"/>
        <v>0</v>
      </c>
      <c r="AK227" s="513">
        <f t="shared" si="170"/>
        <v>0</v>
      </c>
      <c r="AL227" s="513">
        <f t="shared" si="170"/>
        <v>0</v>
      </c>
      <c r="AM227" s="513">
        <f t="shared" si="170"/>
        <v>0</v>
      </c>
      <c r="AN227" s="513">
        <f t="shared" si="170"/>
        <v>0</v>
      </c>
      <c r="AO227" s="513">
        <f t="shared" si="170"/>
        <v>0</v>
      </c>
      <c r="AP227" s="513">
        <f t="shared" si="170"/>
        <v>0</v>
      </c>
      <c r="AQ227" s="513">
        <f t="shared" si="170"/>
        <v>0</v>
      </c>
      <c r="AR227" s="513">
        <f t="shared" si="170"/>
        <v>0</v>
      </c>
      <c r="AS227" s="498">
        <f t="shared" si="166"/>
        <v>0</v>
      </c>
    </row>
    <row r="228" spans="2:45" x14ac:dyDescent="0.2">
      <c r="B228" s="25" t="s">
        <v>499</v>
      </c>
      <c r="C228" s="509" t="s">
        <v>488</v>
      </c>
      <c r="D228" s="510"/>
      <c r="E228" s="513"/>
      <c r="F228" s="513"/>
      <c r="G228" s="513"/>
      <c r="H228" s="513"/>
      <c r="I228" s="513"/>
      <c r="J228" s="513"/>
      <c r="K228" s="513"/>
      <c r="L228" s="513"/>
      <c r="M228" s="513"/>
      <c r="N228" s="513"/>
      <c r="O228" s="513"/>
      <c r="P228" s="513"/>
      <c r="Q228" s="498"/>
      <c r="R228" s="493"/>
      <c r="S228" s="25" t="s">
        <v>499</v>
      </c>
      <c r="T228" s="509" t="s">
        <v>488</v>
      </c>
      <c r="U228" s="513"/>
      <c r="V228" s="513"/>
      <c r="W228" s="513"/>
      <c r="X228" s="513"/>
      <c r="Y228" s="513"/>
      <c r="Z228" s="513"/>
      <c r="AA228" s="513"/>
      <c r="AB228" s="513"/>
      <c r="AC228" s="513"/>
      <c r="AD228" s="513"/>
      <c r="AE228" s="513"/>
      <c r="AF228" s="1028"/>
      <c r="AG228" s="1014"/>
      <c r="AH228" s="513"/>
      <c r="AI228" s="513"/>
      <c r="AJ228" s="513"/>
      <c r="AK228" s="513"/>
      <c r="AL228" s="513"/>
      <c r="AM228" s="513"/>
      <c r="AN228" s="513"/>
      <c r="AO228" s="513"/>
      <c r="AP228" s="513"/>
      <c r="AQ228" s="513"/>
      <c r="AR228" s="513"/>
      <c r="AS228" s="498">
        <f t="shared" si="166"/>
        <v>0</v>
      </c>
    </row>
    <row r="229" spans="2:45" x14ac:dyDescent="0.2">
      <c r="B229" s="25" t="s">
        <v>500</v>
      </c>
      <c r="C229" s="495" t="s">
        <v>648</v>
      </c>
      <c r="D229" s="510" t="s">
        <v>479</v>
      </c>
      <c r="E229" s="500"/>
      <c r="F229" s="500"/>
      <c r="G229" s="500"/>
      <c r="H229" s="500"/>
      <c r="I229" s="500"/>
      <c r="J229" s="500"/>
      <c r="K229" s="500"/>
      <c r="L229" s="500"/>
      <c r="M229" s="500"/>
      <c r="N229" s="500"/>
      <c r="O229" s="500"/>
      <c r="P229" s="500"/>
      <c r="Q229" s="131"/>
      <c r="R229" s="493"/>
      <c r="S229" s="25" t="s">
        <v>500</v>
      </c>
      <c r="T229" s="495" t="s">
        <v>648</v>
      </c>
      <c r="U229" s="500"/>
      <c r="V229" s="500"/>
      <c r="W229" s="500"/>
      <c r="X229" s="500"/>
      <c r="Y229" s="500"/>
      <c r="Z229" s="500"/>
      <c r="AA229" s="500"/>
      <c r="AB229" s="500"/>
      <c r="AC229" s="500"/>
      <c r="AD229" s="500"/>
      <c r="AE229" s="500"/>
      <c r="AF229" s="1027"/>
      <c r="AG229" s="1014">
        <f>+E229*U229</f>
        <v>0</v>
      </c>
      <c r="AH229" s="1014">
        <f t="shared" ref="AH229:AR230" si="171">+F229*V229</f>
        <v>0</v>
      </c>
      <c r="AI229" s="1014">
        <f t="shared" si="171"/>
        <v>0</v>
      </c>
      <c r="AJ229" s="1014">
        <f t="shared" si="171"/>
        <v>0</v>
      </c>
      <c r="AK229" s="1014">
        <f t="shared" si="171"/>
        <v>0</v>
      </c>
      <c r="AL229" s="1014">
        <f t="shared" si="171"/>
        <v>0</v>
      </c>
      <c r="AM229" s="1014">
        <f t="shared" si="171"/>
        <v>0</v>
      </c>
      <c r="AN229" s="1014">
        <f t="shared" si="171"/>
        <v>0</v>
      </c>
      <c r="AO229" s="1014">
        <f t="shared" si="171"/>
        <v>0</v>
      </c>
      <c r="AP229" s="1014">
        <f t="shared" si="171"/>
        <v>0</v>
      </c>
      <c r="AQ229" s="1014">
        <f t="shared" si="171"/>
        <v>0</v>
      </c>
      <c r="AR229" s="1014">
        <f t="shared" si="171"/>
        <v>0</v>
      </c>
      <c r="AS229" s="131">
        <f t="shared" si="166"/>
        <v>0</v>
      </c>
    </row>
    <row r="230" spans="2:45" x14ac:dyDescent="0.2">
      <c r="B230" s="25" t="s">
        <v>699</v>
      </c>
      <c r="C230" s="509" t="s">
        <v>481</v>
      </c>
      <c r="D230" s="510" t="s">
        <v>131</v>
      </c>
      <c r="E230" s="500"/>
      <c r="F230" s="500"/>
      <c r="G230" s="500"/>
      <c r="H230" s="500"/>
      <c r="I230" s="500"/>
      <c r="J230" s="500"/>
      <c r="K230" s="500"/>
      <c r="L230" s="500"/>
      <c r="M230" s="500"/>
      <c r="N230" s="500"/>
      <c r="O230" s="500"/>
      <c r="P230" s="500"/>
      <c r="Q230" s="131">
        <f>SUM(E230:P230)</f>
        <v>0</v>
      </c>
      <c r="R230" s="493"/>
      <c r="S230" s="25" t="s">
        <v>699</v>
      </c>
      <c r="T230" s="509" t="s">
        <v>481</v>
      </c>
      <c r="U230" s="500"/>
      <c r="V230" s="500"/>
      <c r="W230" s="500"/>
      <c r="X230" s="500"/>
      <c r="Y230" s="500"/>
      <c r="Z230" s="500"/>
      <c r="AA230" s="500"/>
      <c r="AB230" s="500"/>
      <c r="AC230" s="500"/>
      <c r="AD230" s="500"/>
      <c r="AE230" s="500"/>
      <c r="AF230" s="1027"/>
      <c r="AG230" s="1014">
        <f>+E230*U230</f>
        <v>0</v>
      </c>
      <c r="AH230" s="1014">
        <f t="shared" si="171"/>
        <v>0</v>
      </c>
      <c r="AI230" s="1014">
        <f t="shared" si="171"/>
        <v>0</v>
      </c>
      <c r="AJ230" s="1014">
        <f t="shared" si="171"/>
        <v>0</v>
      </c>
      <c r="AK230" s="1014">
        <f t="shared" si="171"/>
        <v>0</v>
      </c>
      <c r="AL230" s="1014">
        <f t="shared" si="171"/>
        <v>0</v>
      </c>
      <c r="AM230" s="1014">
        <f t="shared" si="171"/>
        <v>0</v>
      </c>
      <c r="AN230" s="1014">
        <f t="shared" si="171"/>
        <v>0</v>
      </c>
      <c r="AO230" s="1014">
        <f t="shared" si="171"/>
        <v>0</v>
      </c>
      <c r="AP230" s="1014">
        <f t="shared" si="171"/>
        <v>0</v>
      </c>
      <c r="AQ230" s="1014">
        <f t="shared" si="171"/>
        <v>0</v>
      </c>
      <c r="AR230" s="1014">
        <f t="shared" si="171"/>
        <v>0</v>
      </c>
      <c r="AS230" s="131">
        <f t="shared" si="166"/>
        <v>0</v>
      </c>
    </row>
    <row r="231" spans="2:45" x14ac:dyDescent="0.2">
      <c r="B231" s="25"/>
      <c r="C231" s="511" t="s">
        <v>503</v>
      </c>
      <c r="D231" s="526"/>
      <c r="E231" s="513">
        <f>+E233+E234</f>
        <v>0</v>
      </c>
      <c r="F231" s="513">
        <f t="shared" ref="F231:P231" si="172">+F233+F234</f>
        <v>0</v>
      </c>
      <c r="G231" s="513">
        <f t="shared" si="172"/>
        <v>0</v>
      </c>
      <c r="H231" s="513">
        <f t="shared" si="172"/>
        <v>0</v>
      </c>
      <c r="I231" s="513">
        <f t="shared" si="172"/>
        <v>0</v>
      </c>
      <c r="J231" s="513">
        <f t="shared" si="172"/>
        <v>0</v>
      </c>
      <c r="K231" s="513">
        <f t="shared" si="172"/>
        <v>0</v>
      </c>
      <c r="L231" s="513">
        <f t="shared" si="172"/>
        <v>0</v>
      </c>
      <c r="M231" s="513">
        <f t="shared" si="172"/>
        <v>0</v>
      </c>
      <c r="N231" s="513">
        <f t="shared" si="172"/>
        <v>0</v>
      </c>
      <c r="O231" s="513">
        <f t="shared" si="172"/>
        <v>0</v>
      </c>
      <c r="P231" s="513">
        <f t="shared" si="172"/>
        <v>0</v>
      </c>
      <c r="Q231" s="131">
        <f>SUM(E231:P231)</f>
        <v>0</v>
      </c>
      <c r="R231" s="493"/>
      <c r="S231" s="25"/>
      <c r="T231" s="511" t="s">
        <v>503</v>
      </c>
      <c r="U231" s="513">
        <f>+U233+U234</f>
        <v>0</v>
      </c>
      <c r="V231" s="513"/>
      <c r="W231" s="513"/>
      <c r="X231" s="513"/>
      <c r="Y231" s="513"/>
      <c r="Z231" s="513"/>
      <c r="AA231" s="513"/>
      <c r="AB231" s="513"/>
      <c r="AC231" s="513"/>
      <c r="AD231" s="513"/>
      <c r="AE231" s="513"/>
      <c r="AF231" s="1028"/>
      <c r="AG231" s="1014">
        <f>+AG233+AG234</f>
        <v>0</v>
      </c>
      <c r="AH231" s="513">
        <f t="shared" ref="AH231:AR231" si="173">+AH233+AH234</f>
        <v>0</v>
      </c>
      <c r="AI231" s="513">
        <f t="shared" si="173"/>
        <v>0</v>
      </c>
      <c r="AJ231" s="513">
        <f t="shared" si="173"/>
        <v>0</v>
      </c>
      <c r="AK231" s="513">
        <f t="shared" si="173"/>
        <v>0</v>
      </c>
      <c r="AL231" s="513">
        <f t="shared" si="173"/>
        <v>0</v>
      </c>
      <c r="AM231" s="513">
        <f t="shared" si="173"/>
        <v>0</v>
      </c>
      <c r="AN231" s="513">
        <f t="shared" si="173"/>
        <v>0</v>
      </c>
      <c r="AO231" s="513">
        <f t="shared" si="173"/>
        <v>0</v>
      </c>
      <c r="AP231" s="513">
        <f t="shared" si="173"/>
        <v>0</v>
      </c>
      <c r="AQ231" s="513">
        <f t="shared" si="173"/>
        <v>0</v>
      </c>
      <c r="AR231" s="513">
        <f t="shared" si="173"/>
        <v>0</v>
      </c>
      <c r="AS231" s="131">
        <f t="shared" si="166"/>
        <v>0</v>
      </c>
    </row>
    <row r="232" spans="2:45" x14ac:dyDescent="0.2">
      <c r="B232" s="25" t="s">
        <v>700</v>
      </c>
      <c r="C232" s="509" t="s">
        <v>488</v>
      </c>
      <c r="D232" s="510"/>
      <c r="E232" s="513"/>
      <c r="F232" s="513"/>
      <c r="G232" s="513"/>
      <c r="H232" s="513"/>
      <c r="I232" s="513"/>
      <c r="J232" s="513"/>
      <c r="K232" s="513"/>
      <c r="L232" s="513"/>
      <c r="M232" s="513"/>
      <c r="N232" s="513"/>
      <c r="O232" s="513"/>
      <c r="P232" s="513"/>
      <c r="Q232" s="498"/>
      <c r="R232" s="493"/>
      <c r="S232" s="25" t="s">
        <v>700</v>
      </c>
      <c r="T232" s="509" t="s">
        <v>488</v>
      </c>
      <c r="U232" s="513"/>
      <c r="V232" s="513"/>
      <c r="W232" s="513"/>
      <c r="X232" s="513"/>
      <c r="Y232" s="513"/>
      <c r="Z232" s="513"/>
      <c r="AA232" s="513"/>
      <c r="AB232" s="513"/>
      <c r="AC232" s="513"/>
      <c r="AD232" s="513"/>
      <c r="AE232" s="513"/>
      <c r="AF232" s="1028"/>
      <c r="AG232" s="1014"/>
      <c r="AH232" s="513"/>
      <c r="AI232" s="513"/>
      <c r="AJ232" s="513"/>
      <c r="AK232" s="513"/>
      <c r="AL232" s="513"/>
      <c r="AM232" s="513"/>
      <c r="AN232" s="513"/>
      <c r="AO232" s="513"/>
      <c r="AP232" s="513"/>
      <c r="AQ232" s="513"/>
      <c r="AR232" s="513"/>
      <c r="AS232" s="498">
        <f t="shared" si="166"/>
        <v>0</v>
      </c>
    </row>
    <row r="233" spans="2:45" x14ac:dyDescent="0.2">
      <c r="B233" s="25" t="s">
        <v>701</v>
      </c>
      <c r="C233" s="495" t="s">
        <v>648</v>
      </c>
      <c r="D233" s="510" t="s">
        <v>479</v>
      </c>
      <c r="E233" s="500"/>
      <c r="F233" s="500"/>
      <c r="G233" s="500"/>
      <c r="H233" s="500"/>
      <c r="I233" s="500"/>
      <c r="J233" s="500"/>
      <c r="K233" s="500"/>
      <c r="L233" s="500"/>
      <c r="M233" s="500"/>
      <c r="N233" s="500"/>
      <c r="O233" s="500"/>
      <c r="P233" s="500"/>
      <c r="Q233" s="131"/>
      <c r="R233" s="493"/>
      <c r="S233" s="25" t="s">
        <v>701</v>
      </c>
      <c r="T233" s="495" t="s">
        <v>648</v>
      </c>
      <c r="U233" s="500"/>
      <c r="V233" s="500"/>
      <c r="W233" s="500"/>
      <c r="X233" s="500"/>
      <c r="Y233" s="500"/>
      <c r="Z233" s="500"/>
      <c r="AA233" s="500"/>
      <c r="AB233" s="500"/>
      <c r="AC233" s="500"/>
      <c r="AD233" s="500"/>
      <c r="AE233" s="500"/>
      <c r="AF233" s="1027"/>
      <c r="AG233" s="1014">
        <f>+E233*U233</f>
        <v>0</v>
      </c>
      <c r="AH233" s="1014">
        <f t="shared" ref="AH233:AR233" si="174">+F233*V233</f>
        <v>0</v>
      </c>
      <c r="AI233" s="1014">
        <f t="shared" si="174"/>
        <v>0</v>
      </c>
      <c r="AJ233" s="1014">
        <f t="shared" si="174"/>
        <v>0</v>
      </c>
      <c r="AK233" s="1014">
        <f t="shared" si="174"/>
        <v>0</v>
      </c>
      <c r="AL233" s="1014">
        <f t="shared" si="174"/>
        <v>0</v>
      </c>
      <c r="AM233" s="1014">
        <f t="shared" si="174"/>
        <v>0</v>
      </c>
      <c r="AN233" s="1014">
        <f t="shared" si="174"/>
        <v>0</v>
      </c>
      <c r="AO233" s="1014">
        <f t="shared" si="174"/>
        <v>0</v>
      </c>
      <c r="AP233" s="1014">
        <f t="shared" si="174"/>
        <v>0</v>
      </c>
      <c r="AQ233" s="1014">
        <f t="shared" si="174"/>
        <v>0</v>
      </c>
      <c r="AR233" s="1014">
        <f t="shared" si="174"/>
        <v>0</v>
      </c>
      <c r="AS233" s="131">
        <f t="shared" si="166"/>
        <v>0</v>
      </c>
    </row>
    <row r="234" spans="2:45" x14ac:dyDescent="0.2">
      <c r="B234" s="25" t="s">
        <v>702</v>
      </c>
      <c r="C234" s="509" t="s">
        <v>481</v>
      </c>
      <c r="D234" s="510" t="s">
        <v>131</v>
      </c>
      <c r="E234" s="513">
        <f t="shared" ref="E234:P234" si="175">E235+E236</f>
        <v>0</v>
      </c>
      <c r="F234" s="513">
        <f t="shared" si="175"/>
        <v>0</v>
      </c>
      <c r="G234" s="513">
        <f t="shared" si="175"/>
        <v>0</v>
      </c>
      <c r="H234" s="513">
        <f t="shared" si="175"/>
        <v>0</v>
      </c>
      <c r="I234" s="513">
        <f t="shared" si="175"/>
        <v>0</v>
      </c>
      <c r="J234" s="513">
        <f t="shared" si="175"/>
        <v>0</v>
      </c>
      <c r="K234" s="513">
        <f t="shared" si="175"/>
        <v>0</v>
      </c>
      <c r="L234" s="513">
        <f t="shared" si="175"/>
        <v>0</v>
      </c>
      <c r="M234" s="513">
        <f t="shared" si="175"/>
        <v>0</v>
      </c>
      <c r="N234" s="513">
        <f t="shared" si="175"/>
        <v>0</v>
      </c>
      <c r="O234" s="513">
        <f t="shared" si="175"/>
        <v>0</v>
      </c>
      <c r="P234" s="513">
        <f t="shared" si="175"/>
        <v>0</v>
      </c>
      <c r="Q234" s="131">
        <f>SUM(E234:P234)</f>
        <v>0</v>
      </c>
      <c r="R234" s="493"/>
      <c r="S234" s="25" t="s">
        <v>702</v>
      </c>
      <c r="T234" s="509" t="s">
        <v>481</v>
      </c>
      <c r="U234" s="513">
        <f>U235+U236</f>
        <v>0</v>
      </c>
      <c r="V234" s="513"/>
      <c r="W234" s="513"/>
      <c r="X234" s="513"/>
      <c r="Y234" s="513"/>
      <c r="Z234" s="513"/>
      <c r="AA234" s="513"/>
      <c r="AB234" s="513"/>
      <c r="AC234" s="513"/>
      <c r="AD234" s="513"/>
      <c r="AE234" s="513"/>
      <c r="AF234" s="1028"/>
      <c r="AG234" s="1014">
        <f>AG235+AG236</f>
        <v>0</v>
      </c>
      <c r="AH234" s="513">
        <f t="shared" ref="AH234:AR234" si="176">AH235+AH236</f>
        <v>0</v>
      </c>
      <c r="AI234" s="513">
        <f t="shared" si="176"/>
        <v>0</v>
      </c>
      <c r="AJ234" s="513">
        <f t="shared" si="176"/>
        <v>0</v>
      </c>
      <c r="AK234" s="513">
        <f t="shared" si="176"/>
        <v>0</v>
      </c>
      <c r="AL234" s="513">
        <f t="shared" si="176"/>
        <v>0</v>
      </c>
      <c r="AM234" s="513">
        <f t="shared" si="176"/>
        <v>0</v>
      </c>
      <c r="AN234" s="513">
        <f t="shared" si="176"/>
        <v>0</v>
      </c>
      <c r="AO234" s="513">
        <f t="shared" si="176"/>
        <v>0</v>
      </c>
      <c r="AP234" s="513">
        <f t="shared" si="176"/>
        <v>0</v>
      </c>
      <c r="AQ234" s="513">
        <f t="shared" si="176"/>
        <v>0</v>
      </c>
      <c r="AR234" s="513">
        <f t="shared" si="176"/>
        <v>0</v>
      </c>
      <c r="AS234" s="131">
        <f t="shared" si="166"/>
        <v>0</v>
      </c>
    </row>
    <row r="235" spans="2:45" x14ac:dyDescent="0.2">
      <c r="B235" s="25" t="s">
        <v>703</v>
      </c>
      <c r="C235" s="512" t="s">
        <v>690</v>
      </c>
      <c r="D235" s="510" t="s">
        <v>131</v>
      </c>
      <c r="E235" s="500"/>
      <c r="F235" s="500"/>
      <c r="G235" s="500"/>
      <c r="H235" s="500"/>
      <c r="I235" s="500"/>
      <c r="J235" s="500"/>
      <c r="K235" s="500"/>
      <c r="L235" s="500"/>
      <c r="M235" s="500"/>
      <c r="N235" s="500"/>
      <c r="O235" s="500"/>
      <c r="P235" s="500"/>
      <c r="Q235" s="131">
        <f>SUM(E235:P235)</f>
        <v>0</v>
      </c>
      <c r="R235" s="493"/>
      <c r="S235" s="25" t="s">
        <v>703</v>
      </c>
      <c r="T235" s="512" t="s">
        <v>690</v>
      </c>
      <c r="U235" s="500"/>
      <c r="V235" s="500"/>
      <c r="W235" s="500"/>
      <c r="X235" s="500"/>
      <c r="Y235" s="500"/>
      <c r="Z235" s="500"/>
      <c r="AA235" s="500"/>
      <c r="AB235" s="500"/>
      <c r="AC235" s="500"/>
      <c r="AD235" s="500"/>
      <c r="AE235" s="500"/>
      <c r="AF235" s="1027"/>
      <c r="AG235" s="1014">
        <f>+E235*U235</f>
        <v>0</v>
      </c>
      <c r="AH235" s="1014">
        <f t="shared" ref="AH235:AR236" si="177">+F235*V235</f>
        <v>0</v>
      </c>
      <c r="AI235" s="1014">
        <f t="shared" si="177"/>
        <v>0</v>
      </c>
      <c r="AJ235" s="1014">
        <f t="shared" si="177"/>
        <v>0</v>
      </c>
      <c r="AK235" s="1014">
        <f t="shared" si="177"/>
        <v>0</v>
      </c>
      <c r="AL235" s="1014">
        <f t="shared" si="177"/>
        <v>0</v>
      </c>
      <c r="AM235" s="1014">
        <f t="shared" si="177"/>
        <v>0</v>
      </c>
      <c r="AN235" s="1014">
        <f t="shared" si="177"/>
        <v>0</v>
      </c>
      <c r="AO235" s="1014">
        <f t="shared" si="177"/>
        <v>0</v>
      </c>
      <c r="AP235" s="1014">
        <f t="shared" si="177"/>
        <v>0</v>
      </c>
      <c r="AQ235" s="1014">
        <f t="shared" si="177"/>
        <v>0</v>
      </c>
      <c r="AR235" s="1014">
        <f t="shared" si="177"/>
        <v>0</v>
      </c>
      <c r="AS235" s="131">
        <f t="shared" si="166"/>
        <v>0</v>
      </c>
    </row>
    <row r="236" spans="2:45" x14ac:dyDescent="0.2">
      <c r="B236" s="25" t="s">
        <v>704</v>
      </c>
      <c r="C236" s="512" t="s">
        <v>696</v>
      </c>
      <c r="D236" s="510" t="s">
        <v>131</v>
      </c>
      <c r="E236" s="500"/>
      <c r="F236" s="500"/>
      <c r="G236" s="500"/>
      <c r="H236" s="500"/>
      <c r="I236" s="500"/>
      <c r="J236" s="500"/>
      <c r="K236" s="500"/>
      <c r="L236" s="500"/>
      <c r="M236" s="500"/>
      <c r="N236" s="500"/>
      <c r="O236" s="500"/>
      <c r="P236" s="500"/>
      <c r="Q236" s="131">
        <f>SUM(E236:P236)</f>
        <v>0</v>
      </c>
      <c r="R236" s="493"/>
      <c r="S236" s="25" t="s">
        <v>704</v>
      </c>
      <c r="T236" s="512" t="s">
        <v>696</v>
      </c>
      <c r="U236" s="500"/>
      <c r="V236" s="500"/>
      <c r="W236" s="500"/>
      <c r="X236" s="500"/>
      <c r="Y236" s="500"/>
      <c r="Z236" s="500"/>
      <c r="AA236" s="500"/>
      <c r="AB236" s="500"/>
      <c r="AC236" s="500"/>
      <c r="AD236" s="500"/>
      <c r="AE236" s="500"/>
      <c r="AF236" s="1027"/>
      <c r="AG236" s="1014">
        <f>+E236*U236</f>
        <v>0</v>
      </c>
      <c r="AH236" s="1014">
        <f t="shared" si="177"/>
        <v>0</v>
      </c>
      <c r="AI236" s="1014">
        <f t="shared" si="177"/>
        <v>0</v>
      </c>
      <c r="AJ236" s="1014">
        <f t="shared" si="177"/>
        <v>0</v>
      </c>
      <c r="AK236" s="1014">
        <f t="shared" si="177"/>
        <v>0</v>
      </c>
      <c r="AL236" s="1014">
        <f t="shared" si="177"/>
        <v>0</v>
      </c>
      <c r="AM236" s="1014">
        <f t="shared" si="177"/>
        <v>0</v>
      </c>
      <c r="AN236" s="1014">
        <f t="shared" si="177"/>
        <v>0</v>
      </c>
      <c r="AO236" s="1014">
        <f t="shared" si="177"/>
        <v>0</v>
      </c>
      <c r="AP236" s="1014">
        <f t="shared" si="177"/>
        <v>0</v>
      </c>
      <c r="AQ236" s="1014">
        <f t="shared" si="177"/>
        <v>0</v>
      </c>
      <c r="AR236" s="1014">
        <f t="shared" si="177"/>
        <v>0</v>
      </c>
      <c r="AS236" s="131">
        <f t="shared" si="166"/>
        <v>0</v>
      </c>
    </row>
    <row r="237" spans="2:45" x14ac:dyDescent="0.2">
      <c r="B237" s="25"/>
      <c r="C237" s="511" t="s">
        <v>705</v>
      </c>
      <c r="D237" s="510"/>
      <c r="E237" s="513">
        <f>+E239+E240</f>
        <v>0</v>
      </c>
      <c r="F237" s="513">
        <f t="shared" ref="F237:P237" si="178">+F239+F240</f>
        <v>0</v>
      </c>
      <c r="G237" s="513">
        <f t="shared" si="178"/>
        <v>0</v>
      </c>
      <c r="H237" s="513">
        <f t="shared" si="178"/>
        <v>0</v>
      </c>
      <c r="I237" s="513">
        <f t="shared" si="178"/>
        <v>0</v>
      </c>
      <c r="J237" s="513">
        <f t="shared" si="178"/>
        <v>0</v>
      </c>
      <c r="K237" s="513">
        <f t="shared" si="178"/>
        <v>0</v>
      </c>
      <c r="L237" s="513">
        <f t="shared" si="178"/>
        <v>0</v>
      </c>
      <c r="M237" s="513">
        <f t="shared" si="178"/>
        <v>0</v>
      </c>
      <c r="N237" s="513">
        <f t="shared" si="178"/>
        <v>0</v>
      </c>
      <c r="O237" s="513">
        <f t="shared" si="178"/>
        <v>0</v>
      </c>
      <c r="P237" s="513">
        <f t="shared" si="178"/>
        <v>0</v>
      </c>
      <c r="Q237" s="131">
        <f>SUM(E237:P237)</f>
        <v>0</v>
      </c>
      <c r="R237" s="493"/>
      <c r="S237" s="25"/>
      <c r="T237" s="511" t="s">
        <v>705</v>
      </c>
      <c r="U237" s="513">
        <f>+U239+U240</f>
        <v>0</v>
      </c>
      <c r="V237" s="513"/>
      <c r="W237" s="513"/>
      <c r="X237" s="513"/>
      <c r="Y237" s="513"/>
      <c r="Z237" s="513"/>
      <c r="AA237" s="513"/>
      <c r="AB237" s="513"/>
      <c r="AC237" s="513"/>
      <c r="AD237" s="513"/>
      <c r="AE237" s="513"/>
      <c r="AF237" s="1028"/>
      <c r="AG237" s="1014">
        <f>+AG239+AG240</f>
        <v>0</v>
      </c>
      <c r="AH237" s="513">
        <f t="shared" ref="AH237:AR237" si="179">+AH239+AH240</f>
        <v>0</v>
      </c>
      <c r="AI237" s="513">
        <f t="shared" si="179"/>
        <v>0</v>
      </c>
      <c r="AJ237" s="513">
        <f t="shared" si="179"/>
        <v>0</v>
      </c>
      <c r="AK237" s="513">
        <f t="shared" si="179"/>
        <v>0</v>
      </c>
      <c r="AL237" s="513">
        <f t="shared" si="179"/>
        <v>0</v>
      </c>
      <c r="AM237" s="513">
        <f t="shared" si="179"/>
        <v>0</v>
      </c>
      <c r="AN237" s="513">
        <f t="shared" si="179"/>
        <v>0</v>
      </c>
      <c r="AO237" s="513">
        <f t="shared" si="179"/>
        <v>0</v>
      </c>
      <c r="AP237" s="513">
        <f t="shared" si="179"/>
        <v>0</v>
      </c>
      <c r="AQ237" s="513">
        <f t="shared" si="179"/>
        <v>0</v>
      </c>
      <c r="AR237" s="513">
        <f t="shared" si="179"/>
        <v>0</v>
      </c>
      <c r="AS237" s="131">
        <f t="shared" si="166"/>
        <v>0</v>
      </c>
    </row>
    <row r="238" spans="2:45" x14ac:dyDescent="0.2">
      <c r="B238" s="25" t="s">
        <v>706</v>
      </c>
      <c r="C238" s="509" t="s">
        <v>488</v>
      </c>
      <c r="D238" s="510"/>
      <c r="E238" s="513"/>
      <c r="F238" s="513"/>
      <c r="G238" s="513"/>
      <c r="H238" s="513"/>
      <c r="I238" s="513"/>
      <c r="J238" s="513"/>
      <c r="K238" s="513"/>
      <c r="L238" s="513"/>
      <c r="M238" s="513"/>
      <c r="N238" s="513"/>
      <c r="O238" s="513"/>
      <c r="P238" s="513"/>
      <c r="Q238" s="498"/>
      <c r="R238" s="493"/>
      <c r="S238" s="25" t="s">
        <v>706</v>
      </c>
      <c r="T238" s="509" t="s">
        <v>488</v>
      </c>
      <c r="U238" s="513"/>
      <c r="V238" s="513"/>
      <c r="W238" s="513"/>
      <c r="X238" s="513"/>
      <c r="Y238" s="513"/>
      <c r="Z238" s="513"/>
      <c r="AA238" s="513"/>
      <c r="AB238" s="513"/>
      <c r="AC238" s="513"/>
      <c r="AD238" s="513"/>
      <c r="AE238" s="513"/>
      <c r="AF238" s="1028"/>
      <c r="AG238" s="1014"/>
      <c r="AH238" s="513"/>
      <c r="AI238" s="513"/>
      <c r="AJ238" s="513"/>
      <c r="AK238" s="513"/>
      <c r="AL238" s="513"/>
      <c r="AM238" s="513"/>
      <c r="AN238" s="513"/>
      <c r="AO238" s="513"/>
      <c r="AP238" s="513"/>
      <c r="AQ238" s="513"/>
      <c r="AR238" s="513"/>
      <c r="AS238" s="498">
        <f t="shared" si="166"/>
        <v>0</v>
      </c>
    </row>
    <row r="239" spans="2:45" x14ac:dyDescent="0.2">
      <c r="B239" s="25" t="s">
        <v>707</v>
      </c>
      <c r="C239" s="495" t="s">
        <v>648</v>
      </c>
      <c r="D239" s="510" t="s">
        <v>479</v>
      </c>
      <c r="E239" s="500"/>
      <c r="F239" s="500"/>
      <c r="G239" s="500"/>
      <c r="H239" s="500"/>
      <c r="I239" s="500"/>
      <c r="J239" s="500"/>
      <c r="K239" s="500"/>
      <c r="L239" s="500"/>
      <c r="M239" s="500"/>
      <c r="N239" s="500"/>
      <c r="O239" s="500"/>
      <c r="P239" s="500"/>
      <c r="Q239" s="131">
        <f>SUM(E239:P239)</f>
        <v>0</v>
      </c>
      <c r="R239" s="493"/>
      <c r="S239" s="25" t="s">
        <v>707</v>
      </c>
      <c r="T239" s="495" t="s">
        <v>648</v>
      </c>
      <c r="U239" s="500"/>
      <c r="V239" s="500"/>
      <c r="W239" s="500"/>
      <c r="X239" s="500"/>
      <c r="Y239" s="500"/>
      <c r="Z239" s="500"/>
      <c r="AA239" s="500"/>
      <c r="AB239" s="500"/>
      <c r="AC239" s="500"/>
      <c r="AD239" s="500"/>
      <c r="AE239" s="500"/>
      <c r="AF239" s="1027"/>
      <c r="AG239" s="1014">
        <f>+E239*U239</f>
        <v>0</v>
      </c>
      <c r="AH239" s="1014">
        <f t="shared" ref="AH239:AR239" si="180">+F239*V239</f>
        <v>0</v>
      </c>
      <c r="AI239" s="1014">
        <f t="shared" si="180"/>
        <v>0</v>
      </c>
      <c r="AJ239" s="1014">
        <f t="shared" si="180"/>
        <v>0</v>
      </c>
      <c r="AK239" s="1014">
        <f t="shared" si="180"/>
        <v>0</v>
      </c>
      <c r="AL239" s="1014">
        <f t="shared" si="180"/>
        <v>0</v>
      </c>
      <c r="AM239" s="1014">
        <f t="shared" si="180"/>
        <v>0</v>
      </c>
      <c r="AN239" s="1014">
        <f t="shared" si="180"/>
        <v>0</v>
      </c>
      <c r="AO239" s="1014">
        <f t="shared" si="180"/>
        <v>0</v>
      </c>
      <c r="AP239" s="1014">
        <f t="shared" si="180"/>
        <v>0</v>
      </c>
      <c r="AQ239" s="1014">
        <f t="shared" si="180"/>
        <v>0</v>
      </c>
      <c r="AR239" s="1014">
        <f t="shared" si="180"/>
        <v>0</v>
      </c>
      <c r="AS239" s="131">
        <f t="shared" si="166"/>
        <v>0</v>
      </c>
    </row>
    <row r="240" spans="2:45" x14ac:dyDescent="0.2">
      <c r="B240" s="25" t="s">
        <v>708</v>
      </c>
      <c r="C240" s="526" t="s">
        <v>481</v>
      </c>
      <c r="D240" s="510" t="s">
        <v>131</v>
      </c>
      <c r="E240" s="513">
        <f t="shared" ref="E240:P240" si="181">E241+E242</f>
        <v>0</v>
      </c>
      <c r="F240" s="513">
        <f t="shared" si="181"/>
        <v>0</v>
      </c>
      <c r="G240" s="513">
        <f t="shared" si="181"/>
        <v>0</v>
      </c>
      <c r="H240" s="513">
        <f t="shared" si="181"/>
        <v>0</v>
      </c>
      <c r="I240" s="513">
        <f t="shared" si="181"/>
        <v>0</v>
      </c>
      <c r="J240" s="513">
        <f t="shared" si="181"/>
        <v>0</v>
      </c>
      <c r="K240" s="513">
        <f t="shared" si="181"/>
        <v>0</v>
      </c>
      <c r="L240" s="513">
        <f t="shared" si="181"/>
        <v>0</v>
      </c>
      <c r="M240" s="513">
        <f t="shared" si="181"/>
        <v>0</v>
      </c>
      <c r="N240" s="513">
        <f t="shared" si="181"/>
        <v>0</v>
      </c>
      <c r="O240" s="513">
        <f t="shared" si="181"/>
        <v>0</v>
      </c>
      <c r="P240" s="513">
        <f t="shared" si="181"/>
        <v>0</v>
      </c>
      <c r="Q240" s="131">
        <f>SUM(E240:P240)</f>
        <v>0</v>
      </c>
      <c r="R240" s="493"/>
      <c r="S240" s="25" t="s">
        <v>708</v>
      </c>
      <c r="T240" s="526" t="s">
        <v>481</v>
      </c>
      <c r="U240" s="513">
        <f>U241+U242</f>
        <v>0</v>
      </c>
      <c r="V240" s="513"/>
      <c r="W240" s="513"/>
      <c r="X240" s="513"/>
      <c r="Y240" s="513"/>
      <c r="Z240" s="513"/>
      <c r="AA240" s="513"/>
      <c r="AB240" s="513"/>
      <c r="AC240" s="513"/>
      <c r="AD240" s="513"/>
      <c r="AE240" s="513"/>
      <c r="AF240" s="1028"/>
      <c r="AG240" s="1014">
        <f>AG241+AG242</f>
        <v>0</v>
      </c>
      <c r="AH240" s="513">
        <f t="shared" ref="AH240:AR240" si="182">AH241+AH242</f>
        <v>0</v>
      </c>
      <c r="AI240" s="513">
        <f t="shared" si="182"/>
        <v>0</v>
      </c>
      <c r="AJ240" s="513">
        <f t="shared" si="182"/>
        <v>0</v>
      </c>
      <c r="AK240" s="513">
        <f t="shared" si="182"/>
        <v>0</v>
      </c>
      <c r="AL240" s="513">
        <f t="shared" si="182"/>
        <v>0</v>
      </c>
      <c r="AM240" s="513">
        <f t="shared" si="182"/>
        <v>0</v>
      </c>
      <c r="AN240" s="513">
        <f t="shared" si="182"/>
        <v>0</v>
      </c>
      <c r="AO240" s="513">
        <f t="shared" si="182"/>
        <v>0</v>
      </c>
      <c r="AP240" s="513">
        <f t="shared" si="182"/>
        <v>0</v>
      </c>
      <c r="AQ240" s="513">
        <f t="shared" si="182"/>
        <v>0</v>
      </c>
      <c r="AR240" s="513">
        <f t="shared" si="182"/>
        <v>0</v>
      </c>
      <c r="AS240" s="131">
        <f t="shared" si="166"/>
        <v>0</v>
      </c>
    </row>
    <row r="241" spans="2:45" x14ac:dyDescent="0.2">
      <c r="B241" s="25" t="s">
        <v>709</v>
      </c>
      <c r="C241" s="534" t="s">
        <v>690</v>
      </c>
      <c r="D241" s="510" t="s">
        <v>131</v>
      </c>
      <c r="E241" s="500"/>
      <c r="F241" s="500"/>
      <c r="G241" s="500"/>
      <c r="H241" s="500"/>
      <c r="I241" s="500"/>
      <c r="J241" s="500"/>
      <c r="K241" s="500"/>
      <c r="L241" s="500"/>
      <c r="M241" s="500"/>
      <c r="N241" s="500"/>
      <c r="O241" s="500"/>
      <c r="P241" s="500"/>
      <c r="Q241" s="131">
        <f>SUM(E241:P241)</f>
        <v>0</v>
      </c>
      <c r="R241" s="493"/>
      <c r="S241" s="25" t="s">
        <v>709</v>
      </c>
      <c r="T241" s="534" t="s">
        <v>690</v>
      </c>
      <c r="U241" s="500"/>
      <c r="V241" s="500"/>
      <c r="W241" s="500"/>
      <c r="X241" s="500"/>
      <c r="Y241" s="500"/>
      <c r="Z241" s="500"/>
      <c r="AA241" s="500"/>
      <c r="AB241" s="500"/>
      <c r="AC241" s="500"/>
      <c r="AD241" s="500"/>
      <c r="AE241" s="500"/>
      <c r="AF241" s="1027"/>
      <c r="AG241" s="1014">
        <f>+E241*U241</f>
        <v>0</v>
      </c>
      <c r="AH241" s="1014">
        <f t="shared" ref="AH241:AR242" si="183">+F241*V241</f>
        <v>0</v>
      </c>
      <c r="AI241" s="1014">
        <f t="shared" si="183"/>
        <v>0</v>
      </c>
      <c r="AJ241" s="1014">
        <f t="shared" si="183"/>
        <v>0</v>
      </c>
      <c r="AK241" s="1014">
        <f t="shared" si="183"/>
        <v>0</v>
      </c>
      <c r="AL241" s="1014">
        <f t="shared" si="183"/>
        <v>0</v>
      </c>
      <c r="AM241" s="1014">
        <f t="shared" si="183"/>
        <v>0</v>
      </c>
      <c r="AN241" s="1014">
        <f t="shared" si="183"/>
        <v>0</v>
      </c>
      <c r="AO241" s="1014">
        <f t="shared" si="183"/>
        <v>0</v>
      </c>
      <c r="AP241" s="1014">
        <f t="shared" si="183"/>
        <v>0</v>
      </c>
      <c r="AQ241" s="1014">
        <f t="shared" si="183"/>
        <v>0</v>
      </c>
      <c r="AR241" s="1014">
        <f t="shared" si="183"/>
        <v>0</v>
      </c>
      <c r="AS241" s="131">
        <f t="shared" si="166"/>
        <v>0</v>
      </c>
    </row>
    <row r="242" spans="2:45" x14ac:dyDescent="0.2">
      <c r="B242" s="25" t="s">
        <v>710</v>
      </c>
      <c r="C242" s="534" t="s">
        <v>696</v>
      </c>
      <c r="D242" s="510" t="s">
        <v>131</v>
      </c>
      <c r="E242" s="500"/>
      <c r="F242" s="500"/>
      <c r="G242" s="500"/>
      <c r="H242" s="500"/>
      <c r="I242" s="500"/>
      <c r="J242" s="500"/>
      <c r="K242" s="500"/>
      <c r="L242" s="500"/>
      <c r="M242" s="500"/>
      <c r="N242" s="500"/>
      <c r="O242" s="500"/>
      <c r="P242" s="500"/>
      <c r="Q242" s="131">
        <f>SUM(E242:P242)</f>
        <v>0</v>
      </c>
      <c r="R242" s="493"/>
      <c r="S242" s="25" t="s">
        <v>710</v>
      </c>
      <c r="T242" s="534" t="s">
        <v>696</v>
      </c>
      <c r="U242" s="500"/>
      <c r="V242" s="500"/>
      <c r="W242" s="500"/>
      <c r="X242" s="500"/>
      <c r="Y242" s="500"/>
      <c r="Z242" s="500"/>
      <c r="AA242" s="500"/>
      <c r="AB242" s="500"/>
      <c r="AC242" s="500"/>
      <c r="AD242" s="500"/>
      <c r="AE242" s="500"/>
      <c r="AF242" s="1027"/>
      <c r="AG242" s="1014">
        <f>+E242*U242</f>
        <v>0</v>
      </c>
      <c r="AH242" s="1014">
        <f t="shared" si="183"/>
        <v>0</v>
      </c>
      <c r="AI242" s="1014">
        <f t="shared" si="183"/>
        <v>0</v>
      </c>
      <c r="AJ242" s="1014">
        <f t="shared" si="183"/>
        <v>0</v>
      </c>
      <c r="AK242" s="1014">
        <f t="shared" si="183"/>
        <v>0</v>
      </c>
      <c r="AL242" s="1014">
        <f t="shared" si="183"/>
        <v>0</v>
      </c>
      <c r="AM242" s="1014">
        <f t="shared" si="183"/>
        <v>0</v>
      </c>
      <c r="AN242" s="1014">
        <f t="shared" si="183"/>
        <v>0</v>
      </c>
      <c r="AO242" s="1014">
        <f t="shared" si="183"/>
        <v>0</v>
      </c>
      <c r="AP242" s="1014">
        <f t="shared" si="183"/>
        <v>0</v>
      </c>
      <c r="AQ242" s="1014">
        <f t="shared" si="183"/>
        <v>0</v>
      </c>
      <c r="AR242" s="1014">
        <f t="shared" si="183"/>
        <v>0</v>
      </c>
      <c r="AS242" s="131">
        <f t="shared" si="166"/>
        <v>0</v>
      </c>
    </row>
    <row r="243" spans="2:45" x14ac:dyDescent="0.2">
      <c r="B243" s="324"/>
      <c r="C243" s="772" t="s">
        <v>505</v>
      </c>
      <c r="D243" s="508"/>
      <c r="E243" s="135">
        <f>+E245+E246</f>
        <v>0</v>
      </c>
      <c r="F243" s="135">
        <f t="shared" ref="F243:P243" si="184">+F245+F246</f>
        <v>0</v>
      </c>
      <c r="G243" s="135">
        <f t="shared" si="184"/>
        <v>0</v>
      </c>
      <c r="H243" s="135">
        <f t="shared" si="184"/>
        <v>0</v>
      </c>
      <c r="I243" s="135">
        <f t="shared" si="184"/>
        <v>0</v>
      </c>
      <c r="J243" s="135">
        <f t="shared" si="184"/>
        <v>0</v>
      </c>
      <c r="K243" s="135">
        <f t="shared" si="184"/>
        <v>0</v>
      </c>
      <c r="L243" s="135">
        <f t="shared" si="184"/>
        <v>0</v>
      </c>
      <c r="M243" s="135">
        <f t="shared" si="184"/>
        <v>0</v>
      </c>
      <c r="N243" s="135">
        <f t="shared" si="184"/>
        <v>0</v>
      </c>
      <c r="O243" s="135">
        <f t="shared" si="184"/>
        <v>0</v>
      </c>
      <c r="P243" s="135">
        <f t="shared" si="184"/>
        <v>0</v>
      </c>
      <c r="Q243" s="130">
        <f>SUM(E243:P243)</f>
        <v>0</v>
      </c>
      <c r="R243" s="493"/>
      <c r="S243" s="324"/>
      <c r="T243" s="772" t="s">
        <v>505</v>
      </c>
      <c r="U243" s="135">
        <f>+U245+U246</f>
        <v>0</v>
      </c>
      <c r="V243" s="135"/>
      <c r="W243" s="135"/>
      <c r="X243" s="135"/>
      <c r="Y243" s="135"/>
      <c r="Z243" s="135"/>
      <c r="AA243" s="135"/>
      <c r="AB243" s="135"/>
      <c r="AC243" s="135"/>
      <c r="AD243" s="135"/>
      <c r="AE243" s="135"/>
      <c r="AF243" s="1026"/>
      <c r="AG243" s="1013">
        <f>+AG245+AG246</f>
        <v>0</v>
      </c>
      <c r="AH243" s="135">
        <f t="shared" ref="AH243:AR243" si="185">+AH245+AH246</f>
        <v>0</v>
      </c>
      <c r="AI243" s="135">
        <f t="shared" si="185"/>
        <v>0</v>
      </c>
      <c r="AJ243" s="135">
        <f t="shared" si="185"/>
        <v>0</v>
      </c>
      <c r="AK243" s="135">
        <f t="shared" si="185"/>
        <v>0</v>
      </c>
      <c r="AL243" s="135">
        <f t="shared" si="185"/>
        <v>0</v>
      </c>
      <c r="AM243" s="135">
        <f t="shared" si="185"/>
        <v>0</v>
      </c>
      <c r="AN243" s="135">
        <f t="shared" si="185"/>
        <v>0</v>
      </c>
      <c r="AO243" s="135">
        <f t="shared" si="185"/>
        <v>0</v>
      </c>
      <c r="AP243" s="135">
        <f t="shared" si="185"/>
        <v>0</v>
      </c>
      <c r="AQ243" s="135">
        <f t="shared" si="185"/>
        <v>0</v>
      </c>
      <c r="AR243" s="135">
        <f t="shared" si="185"/>
        <v>0</v>
      </c>
      <c r="AS243" s="130">
        <f t="shared" si="166"/>
        <v>0</v>
      </c>
    </row>
    <row r="244" spans="2:45" x14ac:dyDescent="0.2">
      <c r="B244" s="25" t="s">
        <v>711</v>
      </c>
      <c r="C244" s="509" t="s">
        <v>488</v>
      </c>
      <c r="D244" s="510"/>
      <c r="E244" s="513"/>
      <c r="F244" s="513"/>
      <c r="G244" s="513"/>
      <c r="H244" s="513"/>
      <c r="I244" s="513"/>
      <c r="J244" s="513"/>
      <c r="K244" s="513"/>
      <c r="L244" s="513"/>
      <c r="M244" s="513"/>
      <c r="N244" s="513"/>
      <c r="O244" s="513"/>
      <c r="P244" s="513"/>
      <c r="Q244" s="498"/>
      <c r="R244" s="493"/>
      <c r="S244" s="25" t="s">
        <v>711</v>
      </c>
      <c r="T244" s="509" t="s">
        <v>488</v>
      </c>
      <c r="U244" s="513"/>
      <c r="V244" s="513"/>
      <c r="W244" s="513"/>
      <c r="X244" s="513"/>
      <c r="Y244" s="513"/>
      <c r="Z244" s="513"/>
      <c r="AA244" s="513"/>
      <c r="AB244" s="513"/>
      <c r="AC244" s="513"/>
      <c r="AD244" s="513"/>
      <c r="AE244" s="513"/>
      <c r="AF244" s="1028"/>
      <c r="AG244" s="1014"/>
      <c r="AH244" s="513"/>
      <c r="AI244" s="513"/>
      <c r="AJ244" s="513"/>
      <c r="AK244" s="513"/>
      <c r="AL244" s="513"/>
      <c r="AM244" s="513"/>
      <c r="AN244" s="513"/>
      <c r="AO244" s="513"/>
      <c r="AP244" s="513"/>
      <c r="AQ244" s="513"/>
      <c r="AR244" s="513"/>
      <c r="AS244" s="498">
        <f t="shared" si="166"/>
        <v>0</v>
      </c>
    </row>
    <row r="245" spans="2:45" x14ac:dyDescent="0.2">
      <c r="B245" s="25" t="s">
        <v>712</v>
      </c>
      <c r="C245" s="495" t="s">
        <v>648</v>
      </c>
      <c r="D245" s="510" t="s">
        <v>479</v>
      </c>
      <c r="E245" s="500"/>
      <c r="F245" s="500"/>
      <c r="G245" s="500"/>
      <c r="H245" s="500"/>
      <c r="I245" s="500"/>
      <c r="J245" s="500"/>
      <c r="K245" s="500"/>
      <c r="L245" s="500"/>
      <c r="M245" s="500"/>
      <c r="N245" s="500"/>
      <c r="O245" s="500"/>
      <c r="P245" s="500"/>
      <c r="Q245" s="131">
        <f>SUM(E245:P245)</f>
        <v>0</v>
      </c>
      <c r="R245" s="493"/>
      <c r="S245" s="25" t="s">
        <v>712</v>
      </c>
      <c r="T245" s="495" t="s">
        <v>648</v>
      </c>
      <c r="U245" s="500"/>
      <c r="V245" s="500"/>
      <c r="W245" s="500"/>
      <c r="X245" s="500"/>
      <c r="Y245" s="500"/>
      <c r="Z245" s="500"/>
      <c r="AA245" s="500"/>
      <c r="AB245" s="500"/>
      <c r="AC245" s="500"/>
      <c r="AD245" s="500"/>
      <c r="AE245" s="500"/>
      <c r="AF245" s="1027"/>
      <c r="AG245" s="1014">
        <f>+E245*U245</f>
        <v>0</v>
      </c>
      <c r="AH245" s="1014">
        <f t="shared" ref="AH245:AR246" si="186">+F245*V245</f>
        <v>0</v>
      </c>
      <c r="AI245" s="1014">
        <f t="shared" si="186"/>
        <v>0</v>
      </c>
      <c r="AJ245" s="1014">
        <f t="shared" si="186"/>
        <v>0</v>
      </c>
      <c r="AK245" s="1014">
        <f t="shared" si="186"/>
        <v>0</v>
      </c>
      <c r="AL245" s="1014">
        <f t="shared" si="186"/>
        <v>0</v>
      </c>
      <c r="AM245" s="1014">
        <f t="shared" si="186"/>
        <v>0</v>
      </c>
      <c r="AN245" s="1014">
        <f t="shared" si="186"/>
        <v>0</v>
      </c>
      <c r="AO245" s="1014">
        <f t="shared" si="186"/>
        <v>0</v>
      </c>
      <c r="AP245" s="1014">
        <f t="shared" si="186"/>
        <v>0</v>
      </c>
      <c r="AQ245" s="1014">
        <f t="shared" si="186"/>
        <v>0</v>
      </c>
      <c r="AR245" s="1014">
        <f t="shared" si="186"/>
        <v>0</v>
      </c>
      <c r="AS245" s="131">
        <f t="shared" si="166"/>
        <v>0</v>
      </c>
    </row>
    <row r="246" spans="2:45" x14ac:dyDescent="0.2">
      <c r="B246" s="25" t="s">
        <v>713</v>
      </c>
      <c r="C246" s="526" t="s">
        <v>481</v>
      </c>
      <c r="D246" s="510" t="s">
        <v>131</v>
      </c>
      <c r="E246" s="500"/>
      <c r="F246" s="500"/>
      <c r="G246" s="500"/>
      <c r="H246" s="500"/>
      <c r="I246" s="500"/>
      <c r="J246" s="500"/>
      <c r="K246" s="500"/>
      <c r="L246" s="500"/>
      <c r="M246" s="500"/>
      <c r="N246" s="500"/>
      <c r="O246" s="500"/>
      <c r="P246" s="500"/>
      <c r="Q246" s="131">
        <f>SUM(E246:P246)</f>
        <v>0</v>
      </c>
      <c r="R246" s="493"/>
      <c r="S246" s="25" t="s">
        <v>713</v>
      </c>
      <c r="T246" s="526" t="s">
        <v>481</v>
      </c>
      <c r="U246" s="500"/>
      <c r="V246" s="500"/>
      <c r="W246" s="500"/>
      <c r="X246" s="500"/>
      <c r="Y246" s="500"/>
      <c r="Z246" s="500"/>
      <c r="AA246" s="500"/>
      <c r="AB246" s="500"/>
      <c r="AC246" s="500"/>
      <c r="AD246" s="500"/>
      <c r="AE246" s="500"/>
      <c r="AF246" s="1027"/>
      <c r="AG246" s="1014">
        <f>+E246*U246</f>
        <v>0</v>
      </c>
      <c r="AH246" s="1014">
        <f t="shared" si="186"/>
        <v>0</v>
      </c>
      <c r="AI246" s="1014">
        <f t="shared" si="186"/>
        <v>0</v>
      </c>
      <c r="AJ246" s="1014">
        <f t="shared" si="186"/>
        <v>0</v>
      </c>
      <c r="AK246" s="1014">
        <f t="shared" si="186"/>
        <v>0</v>
      </c>
      <c r="AL246" s="1014">
        <f t="shared" si="186"/>
        <v>0</v>
      </c>
      <c r="AM246" s="1014">
        <f t="shared" si="186"/>
        <v>0</v>
      </c>
      <c r="AN246" s="1014">
        <f t="shared" si="186"/>
        <v>0</v>
      </c>
      <c r="AO246" s="1014">
        <f t="shared" si="186"/>
        <v>0</v>
      </c>
      <c r="AP246" s="1014">
        <f t="shared" si="186"/>
        <v>0</v>
      </c>
      <c r="AQ246" s="1014">
        <f t="shared" si="186"/>
        <v>0</v>
      </c>
      <c r="AR246" s="1014">
        <f t="shared" si="186"/>
        <v>0</v>
      </c>
      <c r="AS246" s="131">
        <f t="shared" si="166"/>
        <v>0</v>
      </c>
    </row>
    <row r="247" spans="2:45" x14ac:dyDescent="0.2">
      <c r="B247" s="322" t="s">
        <v>274</v>
      </c>
      <c r="C247" s="773" t="s">
        <v>714</v>
      </c>
      <c r="D247" s="515" t="s">
        <v>131</v>
      </c>
      <c r="E247" s="133">
        <f>E208+E196</f>
        <v>0</v>
      </c>
      <c r="F247" s="133">
        <f t="shared" ref="F247:P247" si="187">F208+F196</f>
        <v>0</v>
      </c>
      <c r="G247" s="133">
        <f t="shared" si="187"/>
        <v>0</v>
      </c>
      <c r="H247" s="133">
        <f t="shared" si="187"/>
        <v>0</v>
      </c>
      <c r="I247" s="133">
        <f t="shared" si="187"/>
        <v>0</v>
      </c>
      <c r="J247" s="133">
        <f t="shared" si="187"/>
        <v>0</v>
      </c>
      <c r="K247" s="133">
        <f t="shared" si="187"/>
        <v>0</v>
      </c>
      <c r="L247" s="133">
        <f t="shared" si="187"/>
        <v>0</v>
      </c>
      <c r="M247" s="133">
        <f t="shared" si="187"/>
        <v>0</v>
      </c>
      <c r="N247" s="133">
        <f t="shared" si="187"/>
        <v>0</v>
      </c>
      <c r="O247" s="133">
        <f t="shared" si="187"/>
        <v>0</v>
      </c>
      <c r="P247" s="133">
        <f t="shared" si="187"/>
        <v>0</v>
      </c>
      <c r="Q247" s="134">
        <f>SUM(E247:P247)</f>
        <v>0</v>
      </c>
      <c r="R247" s="493"/>
      <c r="S247" s="322" t="s">
        <v>274</v>
      </c>
      <c r="T247" s="773" t="s">
        <v>714</v>
      </c>
      <c r="U247" s="133">
        <f>U208+U196</f>
        <v>0</v>
      </c>
      <c r="V247" s="133"/>
      <c r="W247" s="133"/>
      <c r="X247" s="133"/>
      <c r="Y247" s="133"/>
      <c r="Z247" s="133"/>
      <c r="AA247" s="133"/>
      <c r="AB247" s="133"/>
      <c r="AC247" s="133"/>
      <c r="AD247" s="133"/>
      <c r="AE247" s="133"/>
      <c r="AF247" s="1031"/>
      <c r="AG247" s="1016">
        <f>AG208+AG196</f>
        <v>0</v>
      </c>
      <c r="AH247" s="133">
        <f t="shared" ref="AH247:AR247" si="188">AH208+AH196</f>
        <v>0</v>
      </c>
      <c r="AI247" s="133">
        <f t="shared" si="188"/>
        <v>0</v>
      </c>
      <c r="AJ247" s="133">
        <f t="shared" si="188"/>
        <v>0</v>
      </c>
      <c r="AK247" s="133">
        <f t="shared" si="188"/>
        <v>0</v>
      </c>
      <c r="AL247" s="133">
        <f t="shared" si="188"/>
        <v>0</v>
      </c>
      <c r="AM247" s="133">
        <f t="shared" si="188"/>
        <v>0</v>
      </c>
      <c r="AN247" s="133">
        <f t="shared" si="188"/>
        <v>0</v>
      </c>
      <c r="AO247" s="133">
        <f t="shared" si="188"/>
        <v>0</v>
      </c>
      <c r="AP247" s="133">
        <f t="shared" si="188"/>
        <v>0</v>
      </c>
      <c r="AQ247" s="133">
        <f t="shared" si="188"/>
        <v>0</v>
      </c>
      <c r="AR247" s="133">
        <f t="shared" si="188"/>
        <v>0</v>
      </c>
      <c r="AS247" s="134">
        <f t="shared" si="166"/>
        <v>0</v>
      </c>
    </row>
    <row r="248" spans="2:45" x14ac:dyDescent="0.2">
      <c r="B248" s="322" t="s">
        <v>275</v>
      </c>
      <c r="C248" s="491" t="s">
        <v>506</v>
      </c>
      <c r="D248" s="515" t="s">
        <v>131</v>
      </c>
      <c r="E248" s="133">
        <f>E251+E254</f>
        <v>0</v>
      </c>
      <c r="F248" s="133">
        <f t="shared" ref="F248:P248" si="189">F251+F254</f>
        <v>0</v>
      </c>
      <c r="G248" s="133">
        <f t="shared" si="189"/>
        <v>0</v>
      </c>
      <c r="H248" s="133">
        <f t="shared" si="189"/>
        <v>0</v>
      </c>
      <c r="I248" s="133">
        <f t="shared" si="189"/>
        <v>0</v>
      </c>
      <c r="J248" s="133">
        <f t="shared" si="189"/>
        <v>0</v>
      </c>
      <c r="K248" s="133">
        <f t="shared" si="189"/>
        <v>0</v>
      </c>
      <c r="L248" s="133">
        <f t="shared" si="189"/>
        <v>0</v>
      </c>
      <c r="M248" s="133">
        <f t="shared" si="189"/>
        <v>0</v>
      </c>
      <c r="N248" s="133">
        <f t="shared" si="189"/>
        <v>0</v>
      </c>
      <c r="O248" s="133">
        <f t="shared" si="189"/>
        <v>0</v>
      </c>
      <c r="P248" s="133">
        <f t="shared" si="189"/>
        <v>0</v>
      </c>
      <c r="Q248" s="134">
        <f>SUM(E248:P248)</f>
        <v>0</v>
      </c>
      <c r="R248" s="493"/>
      <c r="S248" s="322" t="s">
        <v>275</v>
      </c>
      <c r="T248" s="491" t="s">
        <v>506</v>
      </c>
      <c r="U248" s="133">
        <f>U251+U254</f>
        <v>0</v>
      </c>
      <c r="V248" s="133"/>
      <c r="W248" s="133"/>
      <c r="X248" s="133"/>
      <c r="Y248" s="133"/>
      <c r="Z248" s="133"/>
      <c r="AA248" s="133"/>
      <c r="AB248" s="133"/>
      <c r="AC248" s="133"/>
      <c r="AD248" s="133"/>
      <c r="AE248" s="133"/>
      <c r="AF248" s="1031"/>
      <c r="AG248" s="1016">
        <f>AG251+AG254</f>
        <v>0</v>
      </c>
      <c r="AH248" s="133">
        <f t="shared" ref="AH248:AR248" si="190">AH251+AH254</f>
        <v>0</v>
      </c>
      <c r="AI248" s="133">
        <f t="shared" si="190"/>
        <v>0</v>
      </c>
      <c r="AJ248" s="133">
        <f t="shared" si="190"/>
        <v>0</v>
      </c>
      <c r="AK248" s="133">
        <f t="shared" si="190"/>
        <v>0</v>
      </c>
      <c r="AL248" s="133">
        <f t="shared" si="190"/>
        <v>0</v>
      </c>
      <c r="AM248" s="133">
        <f t="shared" si="190"/>
        <v>0</v>
      </c>
      <c r="AN248" s="133">
        <f t="shared" si="190"/>
        <v>0</v>
      </c>
      <c r="AO248" s="133">
        <f t="shared" si="190"/>
        <v>0</v>
      </c>
      <c r="AP248" s="133">
        <f t="shared" si="190"/>
        <v>0</v>
      </c>
      <c r="AQ248" s="133">
        <f t="shared" si="190"/>
        <v>0</v>
      </c>
      <c r="AR248" s="133">
        <f t="shared" si="190"/>
        <v>0</v>
      </c>
      <c r="AS248" s="134">
        <f t="shared" si="166"/>
        <v>0</v>
      </c>
    </row>
    <row r="249" spans="2:45" x14ac:dyDescent="0.2">
      <c r="B249" s="72" t="s">
        <v>507</v>
      </c>
      <c r="C249" s="532" t="s">
        <v>508</v>
      </c>
      <c r="D249" s="517"/>
      <c r="E249" s="523"/>
      <c r="F249" s="523"/>
      <c r="G249" s="523"/>
      <c r="H249" s="523"/>
      <c r="I249" s="523"/>
      <c r="J249" s="523"/>
      <c r="K249" s="523"/>
      <c r="L249" s="523"/>
      <c r="M249" s="523"/>
      <c r="N249" s="523"/>
      <c r="O249" s="523"/>
      <c r="P249" s="523"/>
      <c r="Q249" s="524"/>
      <c r="R249" s="493"/>
      <c r="S249" s="72" t="s">
        <v>507</v>
      </c>
      <c r="T249" s="532" t="s">
        <v>508</v>
      </c>
      <c r="U249" s="523"/>
      <c r="V249" s="523"/>
      <c r="W249" s="523"/>
      <c r="X249" s="523"/>
      <c r="Y249" s="523"/>
      <c r="Z249" s="523"/>
      <c r="AA249" s="523"/>
      <c r="AB249" s="523"/>
      <c r="AC249" s="523"/>
      <c r="AD249" s="523"/>
      <c r="AE249" s="523"/>
      <c r="AF249" s="1032"/>
      <c r="AG249" s="1017"/>
      <c r="AH249" s="523"/>
      <c r="AI249" s="523"/>
      <c r="AJ249" s="523"/>
      <c r="AK249" s="523"/>
      <c r="AL249" s="523"/>
      <c r="AM249" s="523"/>
      <c r="AN249" s="523"/>
      <c r="AO249" s="523"/>
      <c r="AP249" s="523"/>
      <c r="AQ249" s="523"/>
      <c r="AR249" s="523"/>
      <c r="AS249" s="524">
        <f t="shared" si="166"/>
        <v>0</v>
      </c>
    </row>
    <row r="250" spans="2:45" x14ac:dyDescent="0.2">
      <c r="B250" s="25" t="s">
        <v>509</v>
      </c>
      <c r="C250" s="533" t="s">
        <v>510</v>
      </c>
      <c r="D250" s="510"/>
      <c r="E250" s="513"/>
      <c r="F250" s="513"/>
      <c r="G250" s="513"/>
      <c r="H250" s="513"/>
      <c r="I250" s="513"/>
      <c r="J250" s="513"/>
      <c r="K250" s="513"/>
      <c r="L250" s="513"/>
      <c r="M250" s="513"/>
      <c r="N250" s="513"/>
      <c r="O250" s="513"/>
      <c r="P250" s="513"/>
      <c r="Q250" s="131"/>
      <c r="R250" s="493"/>
      <c r="S250" s="25" t="s">
        <v>509</v>
      </c>
      <c r="T250" s="533" t="s">
        <v>510</v>
      </c>
      <c r="U250" s="513"/>
      <c r="V250" s="513"/>
      <c r="W250" s="513"/>
      <c r="X250" s="513"/>
      <c r="Y250" s="513"/>
      <c r="Z250" s="513"/>
      <c r="AA250" s="513"/>
      <c r="AB250" s="513"/>
      <c r="AC250" s="513"/>
      <c r="AD250" s="513"/>
      <c r="AE250" s="513"/>
      <c r="AF250" s="1028"/>
      <c r="AG250" s="1014"/>
      <c r="AH250" s="513"/>
      <c r="AI250" s="513"/>
      <c r="AJ250" s="513"/>
      <c r="AK250" s="513"/>
      <c r="AL250" s="513"/>
      <c r="AM250" s="513"/>
      <c r="AN250" s="513"/>
      <c r="AO250" s="513"/>
      <c r="AP250" s="513"/>
      <c r="AQ250" s="513"/>
      <c r="AR250" s="513"/>
      <c r="AS250" s="131">
        <f t="shared" si="166"/>
        <v>0</v>
      </c>
    </row>
    <row r="251" spans="2:45" x14ac:dyDescent="0.2">
      <c r="B251" s="25" t="s">
        <v>511</v>
      </c>
      <c r="C251" s="533" t="s">
        <v>481</v>
      </c>
      <c r="D251" s="510" t="s">
        <v>131</v>
      </c>
      <c r="E251" s="500"/>
      <c r="F251" s="500"/>
      <c r="G251" s="500"/>
      <c r="H251" s="500"/>
      <c r="I251" s="500"/>
      <c r="J251" s="500"/>
      <c r="K251" s="500"/>
      <c r="L251" s="500"/>
      <c r="M251" s="500"/>
      <c r="N251" s="500"/>
      <c r="O251" s="500"/>
      <c r="P251" s="500"/>
      <c r="Q251" s="131">
        <f>SUM(E251:P251)</f>
        <v>0</v>
      </c>
      <c r="R251" s="493"/>
      <c r="S251" s="25" t="s">
        <v>511</v>
      </c>
      <c r="T251" s="533" t="s">
        <v>481</v>
      </c>
      <c r="U251" s="500"/>
      <c r="V251" s="500"/>
      <c r="W251" s="500"/>
      <c r="X251" s="500"/>
      <c r="Y251" s="500"/>
      <c r="Z251" s="500"/>
      <c r="AA251" s="500"/>
      <c r="AB251" s="500"/>
      <c r="AC251" s="500"/>
      <c r="AD251" s="500"/>
      <c r="AE251" s="500"/>
      <c r="AF251" s="1027"/>
      <c r="AG251" s="1014">
        <f>+E251*U251</f>
        <v>0</v>
      </c>
      <c r="AH251" s="1014">
        <f t="shared" ref="AH251:AR251" si="191">+F251*V251</f>
        <v>0</v>
      </c>
      <c r="AI251" s="1014">
        <f t="shared" si="191"/>
        <v>0</v>
      </c>
      <c r="AJ251" s="1014">
        <f t="shared" si="191"/>
        <v>0</v>
      </c>
      <c r="AK251" s="1014">
        <f t="shared" si="191"/>
        <v>0</v>
      </c>
      <c r="AL251" s="1014">
        <f t="shared" si="191"/>
        <v>0</v>
      </c>
      <c r="AM251" s="1014">
        <f t="shared" si="191"/>
        <v>0</v>
      </c>
      <c r="AN251" s="1014">
        <f t="shared" si="191"/>
        <v>0</v>
      </c>
      <c r="AO251" s="1014">
        <f t="shared" si="191"/>
        <v>0</v>
      </c>
      <c r="AP251" s="1014">
        <f t="shared" si="191"/>
        <v>0</v>
      </c>
      <c r="AQ251" s="1014">
        <f t="shared" si="191"/>
        <v>0</v>
      </c>
      <c r="AR251" s="1014">
        <f t="shared" si="191"/>
        <v>0</v>
      </c>
      <c r="AS251" s="131">
        <f t="shared" si="166"/>
        <v>0</v>
      </c>
    </row>
    <row r="252" spans="2:45" x14ac:dyDescent="0.2">
      <c r="B252" s="25" t="s">
        <v>512</v>
      </c>
      <c r="C252" s="534" t="s">
        <v>513</v>
      </c>
      <c r="D252" s="510"/>
      <c r="E252" s="513"/>
      <c r="F252" s="513"/>
      <c r="G252" s="513"/>
      <c r="H252" s="513"/>
      <c r="I252" s="513"/>
      <c r="J252" s="513"/>
      <c r="K252" s="513"/>
      <c r="L252" s="513"/>
      <c r="M252" s="513"/>
      <c r="N252" s="513"/>
      <c r="O252" s="513"/>
      <c r="P252" s="513"/>
      <c r="Q252" s="131"/>
      <c r="R252" s="493"/>
      <c r="S252" s="25" t="s">
        <v>512</v>
      </c>
      <c r="T252" s="534" t="s">
        <v>513</v>
      </c>
      <c r="U252" s="513"/>
      <c r="V252" s="513"/>
      <c r="W252" s="513"/>
      <c r="X252" s="513"/>
      <c r="Y252" s="513"/>
      <c r="Z252" s="513"/>
      <c r="AA252" s="513"/>
      <c r="AB252" s="513"/>
      <c r="AC252" s="513"/>
      <c r="AD252" s="513"/>
      <c r="AE252" s="513"/>
      <c r="AF252" s="1028"/>
      <c r="AG252" s="1014"/>
      <c r="AH252" s="513"/>
      <c r="AI252" s="513"/>
      <c r="AJ252" s="513"/>
      <c r="AK252" s="513"/>
      <c r="AL252" s="513"/>
      <c r="AM252" s="513"/>
      <c r="AN252" s="513"/>
      <c r="AO252" s="513"/>
      <c r="AP252" s="513"/>
      <c r="AQ252" s="513"/>
      <c r="AR252" s="513"/>
      <c r="AS252" s="131">
        <f t="shared" si="166"/>
        <v>0</v>
      </c>
    </row>
    <row r="253" spans="2:45" x14ac:dyDescent="0.2">
      <c r="B253" s="25" t="s">
        <v>514</v>
      </c>
      <c r="C253" s="533" t="s">
        <v>515</v>
      </c>
      <c r="D253" s="510"/>
      <c r="E253" s="513"/>
      <c r="F253" s="513"/>
      <c r="G253" s="513"/>
      <c r="H253" s="513"/>
      <c r="I253" s="513"/>
      <c r="J253" s="513"/>
      <c r="K253" s="513"/>
      <c r="L253" s="513"/>
      <c r="M253" s="513"/>
      <c r="N253" s="513"/>
      <c r="O253" s="513"/>
      <c r="P253" s="513"/>
      <c r="Q253" s="131"/>
      <c r="R253" s="493"/>
      <c r="S253" s="25" t="s">
        <v>514</v>
      </c>
      <c r="T253" s="533" t="s">
        <v>515</v>
      </c>
      <c r="U253" s="513"/>
      <c r="V253" s="513"/>
      <c r="W253" s="513"/>
      <c r="X253" s="513"/>
      <c r="Y253" s="513"/>
      <c r="Z253" s="513"/>
      <c r="AA253" s="513"/>
      <c r="AB253" s="513"/>
      <c r="AC253" s="513"/>
      <c r="AD253" s="513"/>
      <c r="AE253" s="513"/>
      <c r="AF253" s="1028"/>
      <c r="AG253" s="1014"/>
      <c r="AH253" s="513"/>
      <c r="AI253" s="513"/>
      <c r="AJ253" s="513"/>
      <c r="AK253" s="513"/>
      <c r="AL253" s="513"/>
      <c r="AM253" s="513"/>
      <c r="AN253" s="513"/>
      <c r="AO253" s="513"/>
      <c r="AP253" s="513"/>
      <c r="AQ253" s="513"/>
      <c r="AR253" s="513"/>
      <c r="AS253" s="131">
        <f t="shared" si="166"/>
        <v>0</v>
      </c>
    </row>
    <row r="254" spans="2:45" x14ac:dyDescent="0.2">
      <c r="B254" s="338" t="s">
        <v>516</v>
      </c>
      <c r="C254" s="774" t="s">
        <v>481</v>
      </c>
      <c r="D254" s="528" t="s">
        <v>131</v>
      </c>
      <c r="E254" s="506"/>
      <c r="F254" s="506"/>
      <c r="G254" s="506"/>
      <c r="H254" s="506"/>
      <c r="I254" s="506"/>
      <c r="J254" s="506"/>
      <c r="K254" s="506"/>
      <c r="L254" s="506"/>
      <c r="M254" s="506"/>
      <c r="N254" s="506"/>
      <c r="O254" s="506"/>
      <c r="P254" s="506"/>
      <c r="Q254" s="529">
        <f>SUM(E254:P254)</f>
        <v>0</v>
      </c>
      <c r="R254" s="493"/>
      <c r="S254" s="338" t="s">
        <v>516</v>
      </c>
      <c r="T254" s="774" t="s">
        <v>481</v>
      </c>
      <c r="U254" s="506"/>
      <c r="V254" s="506"/>
      <c r="W254" s="506"/>
      <c r="X254" s="506"/>
      <c r="Y254" s="506"/>
      <c r="Z254" s="506"/>
      <c r="AA254" s="506"/>
      <c r="AB254" s="506"/>
      <c r="AC254" s="506"/>
      <c r="AD254" s="506"/>
      <c r="AE254" s="506"/>
      <c r="AF254" s="1034"/>
      <c r="AG254" s="1019">
        <f>+E254*U254</f>
        <v>0</v>
      </c>
      <c r="AH254" s="1019">
        <f t="shared" ref="AH254:AR254" si="192">+F254*V254</f>
        <v>0</v>
      </c>
      <c r="AI254" s="1019">
        <f t="shared" si="192"/>
        <v>0</v>
      </c>
      <c r="AJ254" s="1019">
        <f t="shared" si="192"/>
        <v>0</v>
      </c>
      <c r="AK254" s="1019">
        <f t="shared" si="192"/>
        <v>0</v>
      </c>
      <c r="AL254" s="1019">
        <f t="shared" si="192"/>
        <v>0</v>
      </c>
      <c r="AM254" s="1019">
        <f t="shared" si="192"/>
        <v>0</v>
      </c>
      <c r="AN254" s="1019">
        <f t="shared" si="192"/>
        <v>0</v>
      </c>
      <c r="AO254" s="1019">
        <f t="shared" si="192"/>
        <v>0</v>
      </c>
      <c r="AP254" s="1019">
        <f t="shared" si="192"/>
        <v>0</v>
      </c>
      <c r="AQ254" s="1019">
        <f t="shared" si="192"/>
        <v>0</v>
      </c>
      <c r="AR254" s="1019">
        <f t="shared" si="192"/>
        <v>0</v>
      </c>
      <c r="AS254" s="529">
        <f t="shared" si="166"/>
        <v>0</v>
      </c>
    </row>
    <row r="255" spans="2:45" x14ac:dyDescent="0.2">
      <c r="B255" s="322" t="s">
        <v>343</v>
      </c>
      <c r="C255" s="773" t="s">
        <v>715</v>
      </c>
      <c r="D255" s="515" t="s">
        <v>131</v>
      </c>
      <c r="E255" s="133">
        <f>E247+E248</f>
        <v>0</v>
      </c>
      <c r="F255" s="133">
        <f t="shared" ref="F255:P255" si="193">F247+F248</f>
        <v>0</v>
      </c>
      <c r="G255" s="133">
        <f t="shared" si="193"/>
        <v>0</v>
      </c>
      <c r="H255" s="133">
        <f t="shared" si="193"/>
        <v>0</v>
      </c>
      <c r="I255" s="133">
        <f t="shared" si="193"/>
        <v>0</v>
      </c>
      <c r="J255" s="133">
        <f t="shared" si="193"/>
        <v>0</v>
      </c>
      <c r="K255" s="133">
        <f t="shared" si="193"/>
        <v>0</v>
      </c>
      <c r="L255" s="133">
        <f t="shared" si="193"/>
        <v>0</v>
      </c>
      <c r="M255" s="133">
        <f t="shared" si="193"/>
        <v>0</v>
      </c>
      <c r="N255" s="133">
        <f t="shared" si="193"/>
        <v>0</v>
      </c>
      <c r="O255" s="133">
        <f t="shared" si="193"/>
        <v>0</v>
      </c>
      <c r="P255" s="133">
        <f t="shared" si="193"/>
        <v>0</v>
      </c>
      <c r="Q255" s="134">
        <f>SUM(E255:P255)</f>
        <v>0</v>
      </c>
      <c r="R255" s="493"/>
      <c r="S255" s="322" t="s">
        <v>343</v>
      </c>
      <c r="T255" s="773" t="s">
        <v>715</v>
      </c>
      <c r="U255" s="133">
        <f>U247+U248</f>
        <v>0</v>
      </c>
      <c r="V255" s="133"/>
      <c r="W255" s="133">
        <f>W247+W248</f>
        <v>0</v>
      </c>
      <c r="X255" s="133"/>
      <c r="Y255" s="133"/>
      <c r="Z255" s="133"/>
      <c r="AA255" s="133"/>
      <c r="AB255" s="133"/>
      <c r="AC255" s="133"/>
      <c r="AD255" s="133"/>
      <c r="AE255" s="133"/>
      <c r="AF255" s="1031"/>
      <c r="AG255" s="1016">
        <f>AG247+AG248</f>
        <v>0</v>
      </c>
      <c r="AH255" s="133">
        <f t="shared" ref="AH255:AR255" si="194">AH247+AH248</f>
        <v>0</v>
      </c>
      <c r="AI255" s="133">
        <f t="shared" si="194"/>
        <v>0</v>
      </c>
      <c r="AJ255" s="133">
        <f t="shared" si="194"/>
        <v>0</v>
      </c>
      <c r="AK255" s="133">
        <f t="shared" si="194"/>
        <v>0</v>
      </c>
      <c r="AL255" s="133">
        <f t="shared" si="194"/>
        <v>0</v>
      </c>
      <c r="AM255" s="133">
        <f t="shared" si="194"/>
        <v>0</v>
      </c>
      <c r="AN255" s="133">
        <f t="shared" si="194"/>
        <v>0</v>
      </c>
      <c r="AO255" s="133">
        <f t="shared" si="194"/>
        <v>0</v>
      </c>
      <c r="AP255" s="133">
        <f t="shared" si="194"/>
        <v>0</v>
      </c>
      <c r="AQ255" s="133">
        <f t="shared" si="194"/>
        <v>0</v>
      </c>
      <c r="AR255" s="133">
        <f t="shared" si="194"/>
        <v>0</v>
      </c>
      <c r="AS255" s="134">
        <f>SUM(AG255:AR255)</f>
        <v>0</v>
      </c>
    </row>
    <row r="256" spans="2:45" ht="13.5" thickBot="1" x14ac:dyDescent="0.25">
      <c r="B256" s="775" t="s">
        <v>344</v>
      </c>
      <c r="C256" s="536" t="s">
        <v>461</v>
      </c>
      <c r="D256" s="776" t="s">
        <v>131</v>
      </c>
      <c r="E256" s="777">
        <f>E195+E255</f>
        <v>0</v>
      </c>
      <c r="F256" s="777">
        <f t="shared" ref="F256:P256" si="195">F195+F255</f>
        <v>0</v>
      </c>
      <c r="G256" s="777">
        <f t="shared" si="195"/>
        <v>0</v>
      </c>
      <c r="H256" s="777">
        <f t="shared" si="195"/>
        <v>0</v>
      </c>
      <c r="I256" s="777">
        <f t="shared" si="195"/>
        <v>0</v>
      </c>
      <c r="J256" s="777">
        <f t="shared" si="195"/>
        <v>0</v>
      </c>
      <c r="K256" s="777">
        <f t="shared" si="195"/>
        <v>0</v>
      </c>
      <c r="L256" s="777">
        <f t="shared" si="195"/>
        <v>0</v>
      </c>
      <c r="M256" s="777">
        <f t="shared" si="195"/>
        <v>0</v>
      </c>
      <c r="N256" s="777">
        <f t="shared" si="195"/>
        <v>0</v>
      </c>
      <c r="O256" s="777">
        <f t="shared" si="195"/>
        <v>0</v>
      </c>
      <c r="P256" s="777">
        <f t="shared" si="195"/>
        <v>0</v>
      </c>
      <c r="Q256" s="778">
        <f>SUM(E256:P256)</f>
        <v>0</v>
      </c>
      <c r="R256" s="493"/>
      <c r="S256" s="775" t="s">
        <v>344</v>
      </c>
      <c r="T256" s="536" t="s">
        <v>461</v>
      </c>
      <c r="U256" s="777">
        <f>U195+U255</f>
        <v>0</v>
      </c>
      <c r="V256" s="777"/>
      <c r="W256" s="777">
        <f>W195+W255</f>
        <v>0</v>
      </c>
      <c r="X256" s="777"/>
      <c r="Y256" s="777"/>
      <c r="Z256" s="777"/>
      <c r="AA256" s="777"/>
      <c r="AB256" s="777"/>
      <c r="AC256" s="777"/>
      <c r="AD256" s="777"/>
      <c r="AE256" s="777"/>
      <c r="AF256" s="1037"/>
      <c r="AG256" s="1021">
        <f>AG195+AG255</f>
        <v>0</v>
      </c>
      <c r="AH256" s="777">
        <f t="shared" ref="AH256:AR256" si="196">AH195+AH255</f>
        <v>0</v>
      </c>
      <c r="AI256" s="777">
        <f t="shared" si="196"/>
        <v>0</v>
      </c>
      <c r="AJ256" s="777">
        <f t="shared" si="196"/>
        <v>0</v>
      </c>
      <c r="AK256" s="777">
        <f t="shared" si="196"/>
        <v>0</v>
      </c>
      <c r="AL256" s="777">
        <f t="shared" si="196"/>
        <v>0</v>
      </c>
      <c r="AM256" s="777">
        <f t="shared" si="196"/>
        <v>0</v>
      </c>
      <c r="AN256" s="777">
        <f t="shared" si="196"/>
        <v>0</v>
      </c>
      <c r="AO256" s="777">
        <f t="shared" si="196"/>
        <v>0</v>
      </c>
      <c r="AP256" s="777">
        <f t="shared" si="196"/>
        <v>0</v>
      </c>
      <c r="AQ256" s="777">
        <f t="shared" si="196"/>
        <v>0</v>
      </c>
      <c r="AR256" s="777">
        <f t="shared" si="196"/>
        <v>0</v>
      </c>
      <c r="AS256" s="778">
        <f>SUM(AG256:AR256)</f>
        <v>0</v>
      </c>
    </row>
    <row r="257" spans="2:45" ht="13.5" thickTop="1" x14ac:dyDescent="0.2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 s="493"/>
      <c r="S257"/>
      <c r="T257" s="886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</row>
    <row r="258" spans="2:45" x14ac:dyDescent="0.2"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 s="493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</row>
    <row r="259" spans="2:45" x14ac:dyDescent="0.2">
      <c r="B259" s="780"/>
      <c r="C259" s="791"/>
      <c r="D259" s="791"/>
      <c r="E259" s="792"/>
      <c r="F259" s="792"/>
      <c r="G259" s="792"/>
      <c r="H259" s="792"/>
      <c r="I259" s="792"/>
      <c r="J259" s="792"/>
      <c r="K259" s="792"/>
      <c r="L259" s="792"/>
      <c r="M259" s="792"/>
      <c r="N259" s="792"/>
      <c r="O259" s="792"/>
      <c r="P259" s="793"/>
      <c r="Q259" s="792"/>
      <c r="R259" s="493"/>
      <c r="S259" s="794"/>
      <c r="T259" s="753"/>
      <c r="AG259" s="793"/>
      <c r="AH259" s="793"/>
      <c r="AI259" s="793"/>
      <c r="AJ259" s="793"/>
      <c r="AK259" s="793"/>
      <c r="AL259" s="793"/>
      <c r="AM259" s="793"/>
      <c r="AN259" s="793"/>
      <c r="AO259" s="793"/>
      <c r="AP259" s="793"/>
    </row>
    <row r="261" spans="2:45" x14ac:dyDescent="0.2">
      <c r="C261" s="1153" t="str">
        <f>+"ОСТВАРЕНЕ ЦЕНЕ ДИСТРИБУЦИЈЕ ЗА КОМЕРЦИЈАЛНО СНАБДЕВАЊЕ У "&amp;$E$13&amp;". ГОДИНИ"</f>
        <v>ОСТВАРЕНЕ ЦЕНЕ ДИСТРИБУЦИЈЕ ЗА КОМЕРЦИЈАЛНО СНАБДЕВАЊЕ У -2. ГОДИНИ</v>
      </c>
      <c r="D261" s="1153"/>
      <c r="E261" s="1153"/>
      <c r="F261" s="1153"/>
      <c r="G261" s="1153"/>
      <c r="H261" s="1153"/>
      <c r="I261" s="1153"/>
    </row>
    <row r="262" spans="2:45" ht="13.5" thickBot="1" x14ac:dyDescent="0.25">
      <c r="C262" s="207"/>
      <c r="D262" s="207"/>
      <c r="E262" s="207"/>
      <c r="F262" s="207"/>
      <c r="G262" s="207"/>
      <c r="H262" s="207"/>
      <c r="I262"/>
    </row>
    <row r="263" spans="2:45" ht="13.5" thickTop="1" x14ac:dyDescent="0.2">
      <c r="C263" s="795"/>
      <c r="D263" s="752" t="s">
        <v>476</v>
      </c>
      <c r="E263" s="796" t="s">
        <v>718</v>
      </c>
      <c r="F263" s="796" t="s">
        <v>719</v>
      </c>
      <c r="G263" s="796" t="s">
        <v>720</v>
      </c>
      <c r="H263" s="797" t="s">
        <v>721</v>
      </c>
      <c r="I263" s="798">
        <f>+$E$13</f>
        <v>-2</v>
      </c>
    </row>
    <row r="264" spans="2:45" x14ac:dyDescent="0.2">
      <c r="C264" s="799" t="str">
        <f>+C161</f>
        <v>ВИСОКИ НАПОН - (110kV)</v>
      </c>
      <c r="D264" s="800" t="s">
        <v>453</v>
      </c>
      <c r="E264" s="801">
        <f>IF(SUM(E161:G161)=0,,SUM(AG161:AI161)/SUM(E161:G161))</f>
        <v>0</v>
      </c>
      <c r="F264" s="801">
        <f>IF(SUM(H161:J161)=0,,SUM(AJ161:AL161)/SUM(H161:J161))</f>
        <v>0</v>
      </c>
      <c r="G264" s="801">
        <f>IF(SUM(K161:M161)=0,,SUM(AM161:AO161)/SUM(K161:M161))</f>
        <v>0</v>
      </c>
      <c r="H264" s="802">
        <f>IF(SUM(N161:P161)=0,,SUM(AP161:AR161)/SUM(N161:P161))</f>
        <v>0</v>
      </c>
      <c r="I264" s="803">
        <f>IF(Q161=0,,AS161/Q161)</f>
        <v>0</v>
      </c>
    </row>
    <row r="265" spans="2:45" x14ac:dyDescent="0.2">
      <c r="C265" s="804" t="str">
        <f>+C172</f>
        <v xml:space="preserve">СРЕДЊИ НАПОН (35 kV + 10(20) kV) </v>
      </c>
      <c r="D265" s="805" t="s">
        <v>453</v>
      </c>
      <c r="E265" s="806">
        <f>IF(SUM(E172:G172)=0,,SUM(AG172:AI172)/SUM(E172:G172))</f>
        <v>0</v>
      </c>
      <c r="F265" s="806">
        <f>IF(SUM(H172:J172)=0,,SUM(AJ172:AL172)/SUM(H172:J172))</f>
        <v>0</v>
      </c>
      <c r="G265" s="806">
        <f>IF(SUM(K172:M172)=0,,SUM(AM172:AO172)/SUM(K172:M172))</f>
        <v>0</v>
      </c>
      <c r="H265" s="807">
        <f>IF(SUM(N172:P172)=0,,SUM(AP172:AR172)/SUM(N172:P172))</f>
        <v>0</v>
      </c>
      <c r="I265" s="808">
        <f>IF(Q172=0,,AS172/Q172)</f>
        <v>0</v>
      </c>
    </row>
    <row r="266" spans="2:45" x14ac:dyDescent="0.2">
      <c r="C266" s="804" t="str">
        <f>+C173</f>
        <v>Средњи напон  -  (35 kV)</v>
      </c>
      <c r="D266" s="496" t="s">
        <v>453</v>
      </c>
      <c r="E266" s="806">
        <f>IF(SUM(E173:G173)=0,,SUM(AG173:AI173)/SUM(E173:G173))</f>
        <v>0</v>
      </c>
      <c r="F266" s="806">
        <f>IF(SUM(H173:J173)=0,,SUM(AJ173:AL173)/SUM(H173:J173))</f>
        <v>0</v>
      </c>
      <c r="G266" s="806">
        <f>IF(SUM(K173:M173)=0,,SUM(AM173:AO173)/SUM(K173:M173))</f>
        <v>0</v>
      </c>
      <c r="H266" s="807">
        <f>IF(SUM(N173:P173)=0,,SUM(AP173:AR173)/SUM(N173:P173))</f>
        <v>0</v>
      </c>
      <c r="I266" s="808">
        <f>IF(Q173=0,,AS173/Q173)</f>
        <v>0</v>
      </c>
    </row>
    <row r="267" spans="2:45" x14ac:dyDescent="0.2">
      <c r="C267" s="804" t="str">
        <f>+C184</f>
        <v>Средњи напон  -  (10/20 kV)</v>
      </c>
      <c r="D267" s="496" t="s">
        <v>453</v>
      </c>
      <c r="E267" s="806">
        <f>IF(SUM(E184:G184)=0,,SUM(AG184:AI184)/SUM(E184:G184))</f>
        <v>0</v>
      </c>
      <c r="F267" s="806">
        <f>IF(SUM(H184:J184)=0,,SUM(AJ184:AL184)/SUM(H184:J184))</f>
        <v>0</v>
      </c>
      <c r="G267" s="806">
        <f>IF(SUM(K184:M184)=0,,SUM(AM184:AO184)/SUM(K184:M184))</f>
        <v>0</v>
      </c>
      <c r="H267" s="807">
        <f>IF(SUM(N184:P184)=0,,SUM(AP184:AR184)/SUM(N184:P184))</f>
        <v>0</v>
      </c>
      <c r="I267" s="808">
        <f>IF(Q184=0,,AS184/Q184)</f>
        <v>0</v>
      </c>
    </row>
    <row r="268" spans="2:45" x14ac:dyDescent="0.2">
      <c r="C268" s="804" t="str">
        <f>+C196</f>
        <v>НИСКИ НАПОН  (0,4 kV I степен)</v>
      </c>
      <c r="D268" s="496" t="s">
        <v>453</v>
      </c>
      <c r="E268" s="806">
        <f>IF(SUM(E196:G196)=0,,SUM(AG196:AI196)/SUM(E196:G196))</f>
        <v>0</v>
      </c>
      <c r="F268" s="806">
        <f>IF(SUM(H196:J196)=0,,SUM(AJ196:AL196)/SUM(H196:J196))</f>
        <v>0</v>
      </c>
      <c r="G268" s="806">
        <f>IF(SUM(K196:M196)=0,,SUM(AM196:AO196)/SUM(K196:M196))</f>
        <v>0</v>
      </c>
      <c r="H268" s="807">
        <f>IF(SUM(N196:P196)=0,,SUM(AP196:AR196)/SUM(N196:P196))</f>
        <v>0</v>
      </c>
      <c r="I268" s="808">
        <f>IF(Q196=0,,AS196/Q196)</f>
        <v>0</v>
      </c>
    </row>
    <row r="269" spans="2:45" x14ac:dyDescent="0.2">
      <c r="C269" s="804" t="str">
        <f>+C208</f>
        <v xml:space="preserve">ШИРОКА ПОТРОШЊА </v>
      </c>
      <c r="D269" s="496" t="s">
        <v>453</v>
      </c>
      <c r="E269" s="806">
        <f>IF(SUM(E208:G208)=0,,SUM(AG208:AI208)/SUM(E208:G208))</f>
        <v>0</v>
      </c>
      <c r="F269" s="806">
        <f>IF(SUM(H208:J208)=0,,SUM(AJ208:AL208)/SUM(H208:J208))</f>
        <v>0</v>
      </c>
      <c r="G269" s="806">
        <f>IF(SUM(K208:M208)=0,,SUM(AM208:AO208)/SUM(K208:M208))</f>
        <v>0</v>
      </c>
      <c r="H269" s="807">
        <f>IF(SUM(N208:P208)=0,,SUM(AP208:AR208)/SUM(N208:P208))</f>
        <v>0</v>
      </c>
      <c r="I269" s="808">
        <f>IF(Q208=0,,AS208/Q208)</f>
        <v>0</v>
      </c>
    </row>
    <row r="270" spans="2:45" x14ac:dyDescent="0.2">
      <c r="C270" s="804" t="str">
        <f>+C209</f>
        <v>ШП - Комерцијала и остали (0,4 kV II степен)</v>
      </c>
      <c r="D270" s="496" t="s">
        <v>453</v>
      </c>
      <c r="E270" s="806">
        <f>IF(SUM(E209:G209)=0,,SUM(AG209:AI209)/SUM(E209:G209))</f>
        <v>0</v>
      </c>
      <c r="F270" s="806">
        <f>IF(SUM(H209:J209)=0,,SUM(AJ209:AL209)/SUM(H209:J209))</f>
        <v>0</v>
      </c>
      <c r="G270" s="806">
        <f>IF(SUM(K209:M209)=0,,SUM(AM209:AO209)/SUM(K209:M209))</f>
        <v>0</v>
      </c>
      <c r="H270" s="807">
        <f>IF(SUM(N209:P209)=0,,SUM(AP209:AR209)/SUM(N209:P209))</f>
        <v>0</v>
      </c>
      <c r="I270" s="808">
        <f>IF(Q209=0,,AS209/Q209)</f>
        <v>0</v>
      </c>
    </row>
    <row r="271" spans="2:45" x14ac:dyDescent="0.2">
      <c r="C271" s="809" t="str">
        <f>+C226</f>
        <v>ШП - домаћинство</v>
      </c>
      <c r="D271" s="503" t="s">
        <v>453</v>
      </c>
      <c r="E271" s="810">
        <f>IF(SUM(E226:G226)=0,,SUM(AG226:AI226)/SUM(E226:G226))</f>
        <v>0</v>
      </c>
      <c r="F271" s="810">
        <f>IF(SUM(H226:J226)=0,,SUM(AJ226:AL226)/SUM(H226:J226))</f>
        <v>0</v>
      </c>
      <c r="G271" s="810">
        <f>IF(SUM(K226:M226)=0,,SUM(AM226:AO226)/SUM(K226:M226))</f>
        <v>0</v>
      </c>
      <c r="H271" s="811">
        <f>IF(SUM(N226:P226)=0,,SUM(AP226:AR226)/SUM(N226:P226))</f>
        <v>0</v>
      </c>
      <c r="I271" s="812">
        <f>IF(Q226=0,,AS226/Q226)</f>
        <v>0</v>
      </c>
    </row>
    <row r="272" spans="2:45" x14ac:dyDescent="0.2">
      <c r="C272" s="809" t="str">
        <f>+C248</f>
        <v>ЈАВНО ОСВЕТЉЕЊЕ</v>
      </c>
      <c r="D272" s="503" t="s">
        <v>453</v>
      </c>
      <c r="E272" s="810">
        <f>IF(SUM(E248:G248)=0,,SUM(AG248:AI248)/SUM(E248:G248))</f>
        <v>0</v>
      </c>
      <c r="F272" s="810">
        <f>IF(SUM(H248:J248)=0,,SUM(AJ248:AL248)/SUM(H248:J248))</f>
        <v>0</v>
      </c>
      <c r="G272" s="810">
        <f>IF(SUM(K248:M248)=0,,SUM(AM248:AO248)/SUM(K248:M248))</f>
        <v>0</v>
      </c>
      <c r="H272" s="811">
        <f>IF(SUM(N248:P248)=0,,SUM(AP248:AR248)/SUM(N248:P248))</f>
        <v>0</v>
      </c>
      <c r="I272" s="812">
        <f>IF(Q248=0,,AS248/Q248)</f>
        <v>0</v>
      </c>
    </row>
    <row r="273" spans="2:45" ht="13.5" thickBot="1" x14ac:dyDescent="0.25">
      <c r="C273" s="813" t="str">
        <f>+C256</f>
        <v>УКУПНО</v>
      </c>
      <c r="D273" s="814" t="s">
        <v>453</v>
      </c>
      <c r="E273" s="815">
        <f>IF(SUM(E256:G256)=0,,SUM(AG256:AI256)/SUM(E256:G256))</f>
        <v>0</v>
      </c>
      <c r="F273" s="815">
        <f>IF(SUM(H256:J256)=0,,SUM(AJ256:AL256)/SUM(H256:J256))</f>
        <v>0</v>
      </c>
      <c r="G273" s="815">
        <f>IF(SUM(K256:M256)=0,,SUM(AM256:AO256)/SUM(K256:M256))</f>
        <v>0</v>
      </c>
      <c r="H273" s="816">
        <f>IF(SUM(N256:P256)=0,,SUM(AP256:AP256)/SUM(N256:P256))</f>
        <v>0</v>
      </c>
      <c r="I273" s="817">
        <f>IF(Q256=0,,#REF!/Q256)</f>
        <v>0</v>
      </c>
    </row>
    <row r="274" spans="2:45" ht="13.5" thickTop="1" x14ac:dyDescent="0.2"/>
    <row r="276" spans="2:45" x14ac:dyDescent="0.2">
      <c r="B276" s="1087" t="str">
        <f>+"ОСТВАРЕЊЕ ЕЕ БИЛАНСА У "&amp;$E$13&amp;". ГОДИНИ ЗА РЕЗЕРВНО СНАБДЕВАЊЕ"</f>
        <v>ОСТВАРЕЊЕ ЕЕ БИЛАНСА У -2. ГОДИНИ ЗА РЕЗЕРВНО СНАБДЕВАЊЕ</v>
      </c>
      <c r="C276" s="1087"/>
      <c r="D276" s="1087"/>
      <c r="E276" s="1087"/>
      <c r="F276" s="1087"/>
      <c r="G276" s="1087"/>
      <c r="H276" s="1087"/>
      <c r="I276" s="1087"/>
      <c r="J276" s="1087"/>
      <c r="K276" s="1087"/>
      <c r="L276" s="1087"/>
      <c r="M276" s="1087"/>
      <c r="N276" s="1087"/>
      <c r="O276" s="1087"/>
      <c r="P276" s="1087"/>
      <c r="Q276" s="1087"/>
      <c r="R276" s="489"/>
      <c r="S276" s="1087" t="str">
        <f>+"ОСТВАРЕН ПРИХОД У "&amp;$E$13&amp;". ГОДИНИ ОД РЕЗЕРВНОГ СНАБДЕВАЊА"</f>
        <v>ОСТВАРЕН ПРИХОД У -2. ГОДИНИ ОД РЕЗЕРВНОГ СНАБДЕВАЊА</v>
      </c>
      <c r="T276" s="1087"/>
      <c r="U276" s="1087"/>
      <c r="V276" s="1087"/>
      <c r="W276" s="1087"/>
      <c r="X276" s="1087"/>
      <c r="Y276" s="1087"/>
      <c r="Z276" s="1087"/>
      <c r="AA276" s="1087"/>
      <c r="AB276" s="1087"/>
      <c r="AC276" s="1087"/>
      <c r="AD276" s="1087"/>
      <c r="AE276" s="1087"/>
      <c r="AF276" s="1087"/>
      <c r="AG276" s="1087"/>
      <c r="AH276" s="1087"/>
      <c r="AI276" s="1087"/>
      <c r="AJ276" s="1087"/>
      <c r="AK276" s="1087"/>
      <c r="AL276" s="1087"/>
      <c r="AM276" s="1087"/>
      <c r="AN276" s="1087"/>
      <c r="AO276" s="1087"/>
      <c r="AP276" s="1087"/>
      <c r="AQ276" s="1087"/>
      <c r="AR276" s="1087"/>
      <c r="AS276" s="1087"/>
    </row>
    <row r="277" spans="2:45" ht="13.5" x14ac:dyDescent="0.25">
      <c r="B277" s="780"/>
      <c r="C277" s="781"/>
      <c r="D277" s="781"/>
      <c r="E277" s="782"/>
      <c r="F277" s="782"/>
      <c r="G277" s="782"/>
      <c r="H277" s="782"/>
      <c r="I277" s="783"/>
      <c r="J277" s="783"/>
      <c r="K277" s="783"/>
      <c r="L277" s="783"/>
      <c r="M277" s="783"/>
      <c r="N277" s="783"/>
      <c r="O277" s="783"/>
      <c r="P277" s="783"/>
      <c r="Q277" s="783"/>
      <c r="R277" s="784"/>
      <c r="S277" s="785"/>
      <c r="T277" s="786"/>
      <c r="U277" s="787"/>
      <c r="V277" s="787"/>
      <c r="W277" s="787"/>
      <c r="X277" s="787"/>
      <c r="Y277" s="787"/>
      <c r="Z277" s="787"/>
      <c r="AA277" s="787"/>
      <c r="AB277" s="787"/>
      <c r="AC277" s="787"/>
      <c r="AD277" s="787"/>
      <c r="AE277" s="787"/>
      <c r="AF277" s="787"/>
      <c r="AG277" s="787"/>
      <c r="AH277" s="787"/>
      <c r="AI277" s="490"/>
      <c r="AJ277" s="787"/>
      <c r="AK277" s="787"/>
      <c r="AL277" s="787"/>
      <c r="AM277" s="787"/>
      <c r="AN277" s="787"/>
      <c r="AO277" s="787"/>
      <c r="AP277" s="787"/>
      <c r="AQ277" s="787"/>
      <c r="AR277" s="783"/>
      <c r="AS277" s="783"/>
    </row>
    <row r="278" spans="2:45" ht="14.25" thickBot="1" x14ac:dyDescent="0.3">
      <c r="B278" s="788"/>
      <c r="C278" s="783"/>
      <c r="D278" s="783"/>
      <c r="E278" s="783"/>
      <c r="F278" s="783"/>
      <c r="G278" s="783"/>
      <c r="H278" s="783"/>
      <c r="I278" s="789"/>
      <c r="J278" s="783"/>
      <c r="K278" s="783"/>
      <c r="L278" s="783"/>
      <c r="M278" s="783"/>
      <c r="N278" s="789"/>
      <c r="O278" s="783"/>
      <c r="P278" s="783"/>
      <c r="Q278" s="783"/>
      <c r="S278" s="785"/>
      <c r="T278" s="786"/>
      <c r="U278" s="787"/>
      <c r="V278" s="787"/>
      <c r="W278" s="787"/>
      <c r="X278" s="787"/>
      <c r="Y278" s="787"/>
      <c r="Z278" s="787"/>
      <c r="AA278" s="787"/>
      <c r="AB278" s="787"/>
      <c r="AC278" s="787"/>
      <c r="AD278" s="787"/>
      <c r="AE278" s="787"/>
      <c r="AF278" s="787"/>
      <c r="AG278" s="787"/>
      <c r="AH278" s="787"/>
      <c r="AI278" s="490"/>
      <c r="AJ278" s="787"/>
      <c r="AK278" s="787"/>
      <c r="AL278" s="787"/>
      <c r="AM278" s="787"/>
      <c r="AN278" s="787"/>
      <c r="AO278" s="787"/>
      <c r="AP278" s="787"/>
      <c r="AQ278" s="787"/>
      <c r="AR278" s="783"/>
      <c r="AS278" s="783"/>
    </row>
    <row r="279" spans="2:45" ht="13.5" thickTop="1" x14ac:dyDescent="0.2">
      <c r="B279" s="1154" t="s">
        <v>284</v>
      </c>
      <c r="C279" s="1156" t="s">
        <v>475</v>
      </c>
      <c r="D279" s="1158" t="s">
        <v>476</v>
      </c>
      <c r="E279" s="1160" t="s">
        <v>477</v>
      </c>
      <c r="F279" s="1160"/>
      <c r="G279" s="1160"/>
      <c r="H279" s="1160"/>
      <c r="I279" s="1160"/>
      <c r="J279" s="1160"/>
      <c r="K279" s="1160"/>
      <c r="L279" s="1160"/>
      <c r="M279" s="1160"/>
      <c r="N279" s="1160"/>
      <c r="O279" s="1160"/>
      <c r="P279" s="1160"/>
      <c r="Q279" s="1161"/>
      <c r="R279" s="753"/>
      <c r="S279" s="1171" t="s">
        <v>284</v>
      </c>
      <c r="T279" s="1168" t="s">
        <v>475</v>
      </c>
      <c r="U279" s="1173" t="s">
        <v>555</v>
      </c>
      <c r="V279" s="1174"/>
      <c r="W279" s="1174"/>
      <c r="X279" s="1174"/>
      <c r="Y279" s="1174"/>
      <c r="Z279" s="1174"/>
      <c r="AA279" s="1174"/>
      <c r="AB279" s="1174"/>
      <c r="AC279" s="1174"/>
      <c r="AD279" s="1174"/>
      <c r="AE279" s="1174"/>
      <c r="AF279" s="1175"/>
      <c r="AG279" s="1170" t="s">
        <v>478</v>
      </c>
      <c r="AH279" s="1151"/>
      <c r="AI279" s="1151"/>
      <c r="AJ279" s="1151"/>
      <c r="AK279" s="1151"/>
      <c r="AL279" s="1151"/>
      <c r="AM279" s="1151"/>
      <c r="AN279" s="1151"/>
      <c r="AO279" s="1151"/>
      <c r="AP279" s="1151"/>
      <c r="AQ279" s="1151"/>
      <c r="AR279" s="1151"/>
      <c r="AS279" s="1152"/>
    </row>
    <row r="280" spans="2:45" x14ac:dyDescent="0.2">
      <c r="B280" s="1155"/>
      <c r="C280" s="1157"/>
      <c r="D280" s="1159"/>
      <c r="E280" s="754" t="s">
        <v>287</v>
      </c>
      <c r="F280" s="754" t="s">
        <v>288</v>
      </c>
      <c r="G280" s="754" t="s">
        <v>289</v>
      </c>
      <c r="H280" s="754" t="s">
        <v>442</v>
      </c>
      <c r="I280" s="754" t="s">
        <v>443</v>
      </c>
      <c r="J280" s="754" t="s">
        <v>444</v>
      </c>
      <c r="K280" s="754" t="s">
        <v>445</v>
      </c>
      <c r="L280" s="754" t="s">
        <v>446</v>
      </c>
      <c r="M280" s="754" t="s">
        <v>447</v>
      </c>
      <c r="N280" s="754" t="s">
        <v>448</v>
      </c>
      <c r="O280" s="754" t="s">
        <v>456</v>
      </c>
      <c r="P280" s="754" t="s">
        <v>457</v>
      </c>
      <c r="Q280" s="755" t="s">
        <v>458</v>
      </c>
      <c r="R280" s="753"/>
      <c r="S280" s="1172"/>
      <c r="T280" s="1169"/>
      <c r="U280" s="515" t="s">
        <v>287</v>
      </c>
      <c r="V280" s="515" t="s">
        <v>288</v>
      </c>
      <c r="W280" s="515" t="s">
        <v>289</v>
      </c>
      <c r="X280" s="515" t="s">
        <v>442</v>
      </c>
      <c r="Y280" s="515" t="s">
        <v>443</v>
      </c>
      <c r="Z280" s="515" t="s">
        <v>444</v>
      </c>
      <c r="AA280" s="515" t="s">
        <v>445</v>
      </c>
      <c r="AB280" s="515" t="s">
        <v>446</v>
      </c>
      <c r="AC280" s="515" t="s">
        <v>447</v>
      </c>
      <c r="AD280" s="515" t="s">
        <v>448</v>
      </c>
      <c r="AE280" s="515" t="s">
        <v>456</v>
      </c>
      <c r="AF280" s="1022" t="s">
        <v>457</v>
      </c>
      <c r="AG280" s="773" t="s">
        <v>287</v>
      </c>
      <c r="AH280" s="515" t="s">
        <v>288</v>
      </c>
      <c r="AI280" s="515" t="s">
        <v>289</v>
      </c>
      <c r="AJ280" s="515" t="s">
        <v>442</v>
      </c>
      <c r="AK280" s="515" t="s">
        <v>443</v>
      </c>
      <c r="AL280" s="515" t="s">
        <v>444</v>
      </c>
      <c r="AM280" s="515" t="s">
        <v>445</v>
      </c>
      <c r="AN280" s="515" t="s">
        <v>446</v>
      </c>
      <c r="AO280" s="515" t="s">
        <v>447</v>
      </c>
      <c r="AP280" s="515" t="s">
        <v>448</v>
      </c>
      <c r="AQ280" s="515" t="s">
        <v>456</v>
      </c>
      <c r="AR280" s="515" t="s">
        <v>457</v>
      </c>
      <c r="AS280" s="756" t="s">
        <v>458</v>
      </c>
    </row>
    <row r="281" spans="2:45" x14ac:dyDescent="0.2">
      <c r="B281" s="48"/>
      <c r="C281" s="491" t="s">
        <v>645</v>
      </c>
      <c r="D281" s="515"/>
      <c r="E281" s="757"/>
      <c r="F281" s="757"/>
      <c r="G281" s="757"/>
      <c r="H281" s="757"/>
      <c r="I281" s="757"/>
      <c r="J281" s="757"/>
      <c r="K281" s="757"/>
      <c r="L281" s="757"/>
      <c r="M281" s="757"/>
      <c r="N281" s="757"/>
      <c r="O281" s="757"/>
      <c r="P281" s="757"/>
      <c r="Q281" s="758"/>
      <c r="R281" s="493"/>
      <c r="S281" s="48"/>
      <c r="T281" s="491" t="s">
        <v>645</v>
      </c>
      <c r="U281" s="1038" t="s">
        <v>947</v>
      </c>
      <c r="V281" s="1038" t="s">
        <v>947</v>
      </c>
      <c r="W281" s="1038" t="s">
        <v>947</v>
      </c>
      <c r="X281" s="1038" t="s">
        <v>947</v>
      </c>
      <c r="Y281" s="1038" t="s">
        <v>947</v>
      </c>
      <c r="Z281" s="1038" t="s">
        <v>947</v>
      </c>
      <c r="AA281" s="1038" t="s">
        <v>947</v>
      </c>
      <c r="AB281" s="1038" t="s">
        <v>947</v>
      </c>
      <c r="AC281" s="1038" t="s">
        <v>947</v>
      </c>
      <c r="AD281" s="1038" t="s">
        <v>947</v>
      </c>
      <c r="AE281" s="1038" t="s">
        <v>947</v>
      </c>
      <c r="AF281" s="1023" t="s">
        <v>947</v>
      </c>
      <c r="AG281" s="1010"/>
      <c r="AH281" s="757"/>
      <c r="AI281" s="757"/>
      <c r="AJ281" s="757"/>
      <c r="AK281" s="757"/>
      <c r="AL281" s="757"/>
      <c r="AM281" s="757"/>
      <c r="AN281" s="757"/>
      <c r="AO281" s="757"/>
      <c r="AP281" s="757"/>
      <c r="AQ281" s="757"/>
      <c r="AR281" s="757"/>
      <c r="AS281" s="758"/>
    </row>
    <row r="282" spans="2:45" x14ac:dyDescent="0.2">
      <c r="B282" s="322" t="s">
        <v>269</v>
      </c>
      <c r="C282" s="491" t="s">
        <v>646</v>
      </c>
      <c r="D282" s="515"/>
      <c r="E282" s="759">
        <f>E285+E286+E287+E290</f>
        <v>0</v>
      </c>
      <c r="F282" s="759">
        <f t="shared" ref="F282:P282" si="197">F285+F286+F287+F290</f>
        <v>0</v>
      </c>
      <c r="G282" s="759">
        <f t="shared" si="197"/>
        <v>0</v>
      </c>
      <c r="H282" s="759">
        <f t="shared" si="197"/>
        <v>0</v>
      </c>
      <c r="I282" s="759">
        <f t="shared" si="197"/>
        <v>0</v>
      </c>
      <c r="J282" s="759">
        <f t="shared" si="197"/>
        <v>0</v>
      </c>
      <c r="K282" s="759">
        <f t="shared" si="197"/>
        <v>0</v>
      </c>
      <c r="L282" s="759">
        <f t="shared" si="197"/>
        <v>0</v>
      </c>
      <c r="M282" s="759">
        <f t="shared" si="197"/>
        <v>0</v>
      </c>
      <c r="N282" s="759">
        <f t="shared" si="197"/>
        <v>0</v>
      </c>
      <c r="O282" s="759">
        <f t="shared" si="197"/>
        <v>0</v>
      </c>
      <c r="P282" s="759">
        <f t="shared" si="197"/>
        <v>0</v>
      </c>
      <c r="Q282" s="134">
        <f>SUM(E282:P282)</f>
        <v>0</v>
      </c>
      <c r="R282" s="493"/>
      <c r="S282" s="322" t="s">
        <v>269</v>
      </c>
      <c r="T282" s="491" t="s">
        <v>646</v>
      </c>
      <c r="U282" s="760"/>
      <c r="V282" s="887"/>
      <c r="W282" s="887"/>
      <c r="X282" s="887"/>
      <c r="Y282" s="887"/>
      <c r="Z282" s="887"/>
      <c r="AA282" s="887"/>
      <c r="AB282" s="887"/>
      <c r="AC282" s="887"/>
      <c r="AD282" s="887"/>
      <c r="AE282" s="887"/>
      <c r="AF282" s="1024"/>
      <c r="AG282" s="1011">
        <f>AG285+AG286+AG287+AG290</f>
        <v>0</v>
      </c>
      <c r="AH282" s="759">
        <f t="shared" ref="AH282:AQ282" si="198">AH285+AH286+AH287+AH290</f>
        <v>0</v>
      </c>
      <c r="AI282" s="759">
        <f t="shared" si="198"/>
        <v>0</v>
      </c>
      <c r="AJ282" s="759">
        <f t="shared" si="198"/>
        <v>0</v>
      </c>
      <c r="AK282" s="759">
        <f t="shared" si="198"/>
        <v>0</v>
      </c>
      <c r="AL282" s="759">
        <f t="shared" si="198"/>
        <v>0</v>
      </c>
      <c r="AM282" s="759">
        <f t="shared" si="198"/>
        <v>0</v>
      </c>
      <c r="AN282" s="759">
        <f t="shared" si="198"/>
        <v>0</v>
      </c>
      <c r="AO282" s="759">
        <f t="shared" si="198"/>
        <v>0</v>
      </c>
      <c r="AP282" s="759">
        <f t="shared" si="198"/>
        <v>0</v>
      </c>
      <c r="AQ282" s="759">
        <f t="shared" si="198"/>
        <v>0</v>
      </c>
      <c r="AR282" s="759">
        <f>AR285+AR286+AR287+AR290</f>
        <v>0</v>
      </c>
      <c r="AS282" s="134">
        <f t="shared" ref="AS282:AS313" si="199">SUM(AG282:AR282)</f>
        <v>0</v>
      </c>
    </row>
    <row r="283" spans="2:45" x14ac:dyDescent="0.2">
      <c r="B283" s="72" t="s">
        <v>314</v>
      </c>
      <c r="C283" s="516" t="s">
        <v>488</v>
      </c>
      <c r="D283" s="517"/>
      <c r="E283" s="761"/>
      <c r="F283" s="761"/>
      <c r="G283" s="761"/>
      <c r="H283" s="761"/>
      <c r="I283" s="761"/>
      <c r="J283" s="761"/>
      <c r="K283" s="761"/>
      <c r="L283" s="761"/>
      <c r="M283" s="761"/>
      <c r="N283" s="761"/>
      <c r="O283" s="761"/>
      <c r="P283" s="761"/>
      <c r="Q283" s="518"/>
      <c r="R283" s="493"/>
      <c r="S283" s="72" t="s">
        <v>314</v>
      </c>
      <c r="T283" s="516" t="s">
        <v>488</v>
      </c>
      <c r="U283" s="761"/>
      <c r="V283" s="761"/>
      <c r="W283" s="761"/>
      <c r="X283" s="761"/>
      <c r="Y283" s="761"/>
      <c r="Z283" s="761"/>
      <c r="AA283" s="761"/>
      <c r="AB283" s="761"/>
      <c r="AC283" s="761"/>
      <c r="AD283" s="761"/>
      <c r="AE283" s="761"/>
      <c r="AF283" s="1025"/>
      <c r="AG283" s="1012"/>
      <c r="AH283" s="761"/>
      <c r="AI283" s="761"/>
      <c r="AJ283" s="761"/>
      <c r="AK283" s="761"/>
      <c r="AL283" s="761"/>
      <c r="AM283" s="761"/>
      <c r="AN283" s="761"/>
      <c r="AO283" s="761"/>
      <c r="AP283" s="761"/>
      <c r="AQ283" s="761"/>
      <c r="AR283" s="761"/>
      <c r="AS283" s="518">
        <f t="shared" si="199"/>
        <v>0</v>
      </c>
    </row>
    <row r="284" spans="2:45" x14ac:dyDescent="0.2">
      <c r="B284" s="762" t="s">
        <v>489</v>
      </c>
      <c r="C284" s="763" t="s">
        <v>647</v>
      </c>
      <c r="D284" s="606" t="s">
        <v>479</v>
      </c>
      <c r="E284" s="135"/>
      <c r="F284" s="135"/>
      <c r="G284" s="135"/>
      <c r="H284" s="135"/>
      <c r="I284" s="135"/>
      <c r="J284" s="135"/>
      <c r="K284" s="135"/>
      <c r="L284" s="135"/>
      <c r="M284" s="135"/>
      <c r="N284" s="135"/>
      <c r="O284" s="135"/>
      <c r="P284" s="135"/>
      <c r="Q284" s="608"/>
      <c r="R284" s="493"/>
      <c r="S284" s="762" t="s">
        <v>489</v>
      </c>
      <c r="T284" s="763" t="s">
        <v>647</v>
      </c>
      <c r="U284" s="135"/>
      <c r="V284" s="135"/>
      <c r="W284" s="135"/>
      <c r="X284" s="135"/>
      <c r="Y284" s="135"/>
      <c r="Z284" s="135"/>
      <c r="AA284" s="135"/>
      <c r="AB284" s="135"/>
      <c r="AC284" s="135"/>
      <c r="AD284" s="135"/>
      <c r="AE284" s="135"/>
      <c r="AF284" s="1026"/>
      <c r="AG284" s="1013"/>
      <c r="AH284" s="135"/>
      <c r="AI284" s="135"/>
      <c r="AJ284" s="135"/>
      <c r="AK284" s="135"/>
      <c r="AL284" s="135"/>
      <c r="AM284" s="135"/>
      <c r="AN284" s="135"/>
      <c r="AO284" s="135"/>
      <c r="AP284" s="135"/>
      <c r="AQ284" s="135"/>
      <c r="AR284" s="135"/>
      <c r="AS284" s="608">
        <f t="shared" si="199"/>
        <v>0</v>
      </c>
    </row>
    <row r="285" spans="2:45" x14ac:dyDescent="0.2">
      <c r="B285" s="51" t="s">
        <v>490</v>
      </c>
      <c r="C285" s="495" t="s">
        <v>648</v>
      </c>
      <c r="D285" s="496" t="s">
        <v>479</v>
      </c>
      <c r="E285" s="500"/>
      <c r="F285" s="500"/>
      <c r="G285" s="500"/>
      <c r="H285" s="500"/>
      <c r="I285" s="500"/>
      <c r="J285" s="500"/>
      <c r="K285" s="500"/>
      <c r="L285" s="500"/>
      <c r="M285" s="500"/>
      <c r="N285" s="500"/>
      <c r="O285" s="500"/>
      <c r="P285" s="500"/>
      <c r="Q285" s="498">
        <f>SUM(E285:P285)</f>
        <v>0</v>
      </c>
      <c r="R285" s="493"/>
      <c r="S285" s="51" t="s">
        <v>490</v>
      </c>
      <c r="T285" s="495" t="s">
        <v>648</v>
      </c>
      <c r="U285" s="500"/>
      <c r="V285" s="500"/>
      <c r="W285" s="500"/>
      <c r="X285" s="500"/>
      <c r="Y285" s="500"/>
      <c r="Z285" s="500"/>
      <c r="AA285" s="500"/>
      <c r="AB285" s="500"/>
      <c r="AC285" s="500"/>
      <c r="AD285" s="500"/>
      <c r="AE285" s="500"/>
      <c r="AF285" s="1027"/>
      <c r="AG285" s="1014">
        <f>+E285*U285</f>
        <v>0</v>
      </c>
      <c r="AH285" s="1014">
        <f t="shared" ref="AH285:AR286" si="200">+F285*V285</f>
        <v>0</v>
      </c>
      <c r="AI285" s="1014">
        <f t="shared" si="200"/>
        <v>0</v>
      </c>
      <c r="AJ285" s="1014">
        <f t="shared" si="200"/>
        <v>0</v>
      </c>
      <c r="AK285" s="1014">
        <f t="shared" si="200"/>
        <v>0</v>
      </c>
      <c r="AL285" s="1014">
        <f t="shared" si="200"/>
        <v>0</v>
      </c>
      <c r="AM285" s="1014">
        <f t="shared" si="200"/>
        <v>0</v>
      </c>
      <c r="AN285" s="1014">
        <f t="shared" si="200"/>
        <v>0</v>
      </c>
      <c r="AO285" s="1014">
        <f t="shared" si="200"/>
        <v>0</v>
      </c>
      <c r="AP285" s="1014">
        <f t="shared" si="200"/>
        <v>0</v>
      </c>
      <c r="AQ285" s="1014">
        <f t="shared" si="200"/>
        <v>0</v>
      </c>
      <c r="AR285" s="1014">
        <f t="shared" si="200"/>
        <v>0</v>
      </c>
      <c r="AS285" s="498">
        <f t="shared" si="199"/>
        <v>0</v>
      </c>
    </row>
    <row r="286" spans="2:45" x14ac:dyDescent="0.2">
      <c r="B286" s="51" t="s">
        <v>649</v>
      </c>
      <c r="C286" s="495" t="s">
        <v>480</v>
      </c>
      <c r="D286" s="496" t="s">
        <v>479</v>
      </c>
      <c r="E286" s="500"/>
      <c r="F286" s="500"/>
      <c r="G286" s="500"/>
      <c r="H286" s="500"/>
      <c r="I286" s="500"/>
      <c r="J286" s="500"/>
      <c r="K286" s="500"/>
      <c r="L286" s="500"/>
      <c r="M286" s="500"/>
      <c r="N286" s="500"/>
      <c r="O286" s="500"/>
      <c r="P286" s="500"/>
      <c r="Q286" s="498">
        <f>SUM(E286:P286)</f>
        <v>0</v>
      </c>
      <c r="R286" s="493"/>
      <c r="S286" s="51" t="s">
        <v>649</v>
      </c>
      <c r="T286" s="495" t="s">
        <v>480</v>
      </c>
      <c r="U286" s="500"/>
      <c r="V286" s="500"/>
      <c r="W286" s="500"/>
      <c r="X286" s="500"/>
      <c r="Y286" s="500"/>
      <c r="Z286" s="500"/>
      <c r="AA286" s="500"/>
      <c r="AB286" s="500"/>
      <c r="AC286" s="500"/>
      <c r="AD286" s="500"/>
      <c r="AE286" s="500"/>
      <c r="AF286" s="1027"/>
      <c r="AG286" s="1014">
        <f>+E286*U286</f>
        <v>0</v>
      </c>
      <c r="AH286" s="1014">
        <f>+F286*V286</f>
        <v>0</v>
      </c>
      <c r="AI286" s="1014">
        <f>+G286*W286</f>
        <v>0</v>
      </c>
      <c r="AJ286" s="1014">
        <f t="shared" si="200"/>
        <v>0</v>
      </c>
      <c r="AK286" s="1014">
        <f t="shared" si="200"/>
        <v>0</v>
      </c>
      <c r="AL286" s="1014">
        <f t="shared" si="200"/>
        <v>0</v>
      </c>
      <c r="AM286" s="1014">
        <f t="shared" si="200"/>
        <v>0</v>
      </c>
      <c r="AN286" s="1014">
        <f t="shared" si="200"/>
        <v>0</v>
      </c>
      <c r="AO286" s="1014">
        <f t="shared" si="200"/>
        <v>0</v>
      </c>
      <c r="AP286" s="1014">
        <f t="shared" si="200"/>
        <v>0</v>
      </c>
      <c r="AQ286" s="1014">
        <f t="shared" si="200"/>
        <v>0</v>
      </c>
      <c r="AR286" s="1014">
        <f t="shared" si="200"/>
        <v>0</v>
      </c>
      <c r="AS286" s="498">
        <f t="shared" si="199"/>
        <v>0</v>
      </c>
    </row>
    <row r="287" spans="2:45" x14ac:dyDescent="0.2">
      <c r="B287" s="51" t="s">
        <v>316</v>
      </c>
      <c r="C287" s="509" t="s">
        <v>481</v>
      </c>
      <c r="D287" s="510" t="s">
        <v>131</v>
      </c>
      <c r="E287" s="513">
        <f t="shared" ref="E287:P287" si="201">E288+E289</f>
        <v>0</v>
      </c>
      <c r="F287" s="513">
        <f t="shared" si="201"/>
        <v>0</v>
      </c>
      <c r="G287" s="513">
        <f t="shared" si="201"/>
        <v>0</v>
      </c>
      <c r="H287" s="513">
        <f t="shared" si="201"/>
        <v>0</v>
      </c>
      <c r="I287" s="513">
        <f t="shared" si="201"/>
        <v>0</v>
      </c>
      <c r="J287" s="513">
        <f t="shared" si="201"/>
        <v>0</v>
      </c>
      <c r="K287" s="513">
        <f t="shared" si="201"/>
        <v>0</v>
      </c>
      <c r="L287" s="513">
        <f t="shared" si="201"/>
        <v>0</v>
      </c>
      <c r="M287" s="513">
        <f t="shared" si="201"/>
        <v>0</v>
      </c>
      <c r="N287" s="513">
        <f t="shared" si="201"/>
        <v>0</v>
      </c>
      <c r="O287" s="513">
        <f t="shared" si="201"/>
        <v>0</v>
      </c>
      <c r="P287" s="513">
        <f t="shared" si="201"/>
        <v>0</v>
      </c>
      <c r="Q287" s="131">
        <f t="shared" ref="Q287:Q294" si="202">SUM(E287:P287)</f>
        <v>0</v>
      </c>
      <c r="R287" s="493"/>
      <c r="S287" s="51" t="s">
        <v>316</v>
      </c>
      <c r="T287" s="509" t="s">
        <v>481</v>
      </c>
      <c r="U287" s="513">
        <f>U288+U289</f>
        <v>0</v>
      </c>
      <c r="V287" s="513"/>
      <c r="W287" s="513"/>
      <c r="X287" s="513"/>
      <c r="Y287" s="513"/>
      <c r="Z287" s="513"/>
      <c r="AA287" s="513"/>
      <c r="AB287" s="513"/>
      <c r="AC287" s="513"/>
      <c r="AD287" s="513"/>
      <c r="AE287" s="513"/>
      <c r="AF287" s="1028"/>
      <c r="AG287" s="1014">
        <f>AG288+AG289</f>
        <v>0</v>
      </c>
      <c r="AH287" s="513">
        <f t="shared" ref="AH287:AR287" si="203">AH288+AH289</f>
        <v>0</v>
      </c>
      <c r="AI287" s="513">
        <f t="shared" si="203"/>
        <v>0</v>
      </c>
      <c r="AJ287" s="513">
        <f t="shared" si="203"/>
        <v>0</v>
      </c>
      <c r="AK287" s="513">
        <f t="shared" si="203"/>
        <v>0</v>
      </c>
      <c r="AL287" s="513">
        <f t="shared" si="203"/>
        <v>0</v>
      </c>
      <c r="AM287" s="513">
        <f t="shared" si="203"/>
        <v>0</v>
      </c>
      <c r="AN287" s="513">
        <f t="shared" si="203"/>
        <v>0</v>
      </c>
      <c r="AO287" s="513">
        <f t="shared" si="203"/>
        <v>0</v>
      </c>
      <c r="AP287" s="513">
        <f t="shared" si="203"/>
        <v>0</v>
      </c>
      <c r="AQ287" s="513">
        <f t="shared" si="203"/>
        <v>0</v>
      </c>
      <c r="AR287" s="513">
        <f t="shared" si="203"/>
        <v>0</v>
      </c>
      <c r="AS287" s="131">
        <f t="shared" si="199"/>
        <v>0</v>
      </c>
    </row>
    <row r="288" spans="2:45" x14ac:dyDescent="0.2">
      <c r="B288" s="51" t="s">
        <v>61</v>
      </c>
      <c r="C288" s="511" t="s">
        <v>482</v>
      </c>
      <c r="D288" s="510" t="s">
        <v>131</v>
      </c>
      <c r="E288" s="500"/>
      <c r="F288" s="500"/>
      <c r="G288" s="500"/>
      <c r="H288" s="500"/>
      <c r="I288" s="500"/>
      <c r="J288" s="500"/>
      <c r="K288" s="500"/>
      <c r="L288" s="500"/>
      <c r="M288" s="500"/>
      <c r="N288" s="500"/>
      <c r="O288" s="500"/>
      <c r="P288" s="500"/>
      <c r="Q288" s="131">
        <f t="shared" si="202"/>
        <v>0</v>
      </c>
      <c r="R288" s="493"/>
      <c r="S288" s="51" t="s">
        <v>61</v>
      </c>
      <c r="T288" s="511" t="s">
        <v>482</v>
      </c>
      <c r="U288" s="500"/>
      <c r="V288" s="500"/>
      <c r="W288" s="500"/>
      <c r="X288" s="500"/>
      <c r="Y288" s="500"/>
      <c r="Z288" s="500"/>
      <c r="AA288" s="500"/>
      <c r="AB288" s="500"/>
      <c r="AC288" s="500"/>
      <c r="AD288" s="500"/>
      <c r="AE288" s="500"/>
      <c r="AF288" s="1027"/>
      <c r="AG288" s="1014">
        <f>+E288*U288</f>
        <v>0</v>
      </c>
      <c r="AH288" s="1014">
        <f t="shared" ref="AH288:AR289" si="204">+F288*V288</f>
        <v>0</v>
      </c>
      <c r="AI288" s="1014">
        <f t="shared" si="204"/>
        <v>0</v>
      </c>
      <c r="AJ288" s="1014">
        <f t="shared" si="204"/>
        <v>0</v>
      </c>
      <c r="AK288" s="1014">
        <f t="shared" si="204"/>
        <v>0</v>
      </c>
      <c r="AL288" s="1014">
        <f t="shared" si="204"/>
        <v>0</v>
      </c>
      <c r="AM288" s="1014">
        <f t="shared" si="204"/>
        <v>0</v>
      </c>
      <c r="AN288" s="1014">
        <f t="shared" si="204"/>
        <v>0</v>
      </c>
      <c r="AO288" s="1014">
        <f t="shared" si="204"/>
        <v>0</v>
      </c>
      <c r="AP288" s="1014">
        <f t="shared" si="204"/>
        <v>0</v>
      </c>
      <c r="AQ288" s="1014">
        <f t="shared" si="204"/>
        <v>0</v>
      </c>
      <c r="AR288" s="1014">
        <f t="shared" si="204"/>
        <v>0</v>
      </c>
      <c r="AS288" s="131">
        <f t="shared" si="199"/>
        <v>0</v>
      </c>
    </row>
    <row r="289" spans="2:45" x14ac:dyDescent="0.2">
      <c r="B289" s="51" t="s">
        <v>62</v>
      </c>
      <c r="C289" s="511" t="s">
        <v>483</v>
      </c>
      <c r="D289" s="510" t="s">
        <v>131</v>
      </c>
      <c r="E289" s="500"/>
      <c r="F289" s="500"/>
      <c r="G289" s="500"/>
      <c r="H289" s="500"/>
      <c r="I289" s="500"/>
      <c r="J289" s="500"/>
      <c r="K289" s="500"/>
      <c r="L289" s="500"/>
      <c r="M289" s="500"/>
      <c r="N289" s="500"/>
      <c r="O289" s="500"/>
      <c r="P289" s="500"/>
      <c r="Q289" s="131">
        <f t="shared" si="202"/>
        <v>0</v>
      </c>
      <c r="R289" s="493"/>
      <c r="S289" s="51" t="s">
        <v>62</v>
      </c>
      <c r="T289" s="511" t="s">
        <v>483</v>
      </c>
      <c r="U289" s="500"/>
      <c r="V289" s="500"/>
      <c r="W289" s="500"/>
      <c r="X289" s="500"/>
      <c r="Y289" s="500"/>
      <c r="Z289" s="500"/>
      <c r="AA289" s="500"/>
      <c r="AB289" s="500"/>
      <c r="AC289" s="500"/>
      <c r="AD289" s="500"/>
      <c r="AE289" s="500"/>
      <c r="AF289" s="1027"/>
      <c r="AG289" s="1014">
        <f>+E289*U289</f>
        <v>0</v>
      </c>
      <c r="AH289" s="1014">
        <f t="shared" si="204"/>
        <v>0</v>
      </c>
      <c r="AI289" s="1014">
        <f t="shared" si="204"/>
        <v>0</v>
      </c>
      <c r="AJ289" s="1014">
        <f t="shared" si="204"/>
        <v>0</v>
      </c>
      <c r="AK289" s="1014">
        <f t="shared" si="204"/>
        <v>0</v>
      </c>
      <c r="AL289" s="1014">
        <f t="shared" si="204"/>
        <v>0</v>
      </c>
      <c r="AM289" s="1014">
        <f t="shared" si="204"/>
        <v>0</v>
      </c>
      <c r="AN289" s="1014">
        <f t="shared" si="204"/>
        <v>0</v>
      </c>
      <c r="AO289" s="1014">
        <f t="shared" si="204"/>
        <v>0</v>
      </c>
      <c r="AP289" s="1014">
        <f t="shared" si="204"/>
        <v>0</v>
      </c>
      <c r="AQ289" s="1014">
        <f t="shared" si="204"/>
        <v>0</v>
      </c>
      <c r="AR289" s="1014">
        <f t="shared" si="204"/>
        <v>0</v>
      </c>
      <c r="AS289" s="131">
        <f t="shared" si="199"/>
        <v>0</v>
      </c>
    </row>
    <row r="290" spans="2:45" x14ac:dyDescent="0.2">
      <c r="B290" s="764" t="s">
        <v>612</v>
      </c>
      <c r="C290" s="519" t="s">
        <v>484</v>
      </c>
      <c r="D290" s="520" t="s">
        <v>485</v>
      </c>
      <c r="E290" s="521">
        <f t="shared" ref="E290:P290" si="205">+E291+E292</f>
        <v>0</v>
      </c>
      <c r="F290" s="521">
        <f t="shared" si="205"/>
        <v>0</v>
      </c>
      <c r="G290" s="521">
        <f t="shared" si="205"/>
        <v>0</v>
      </c>
      <c r="H290" s="521">
        <f t="shared" si="205"/>
        <v>0</v>
      </c>
      <c r="I290" s="521">
        <f t="shared" si="205"/>
        <v>0</v>
      </c>
      <c r="J290" s="521">
        <f t="shared" si="205"/>
        <v>0</v>
      </c>
      <c r="K290" s="521">
        <f t="shared" si="205"/>
        <v>0</v>
      </c>
      <c r="L290" s="521">
        <f t="shared" si="205"/>
        <v>0</v>
      </c>
      <c r="M290" s="521">
        <f t="shared" si="205"/>
        <v>0</v>
      </c>
      <c r="N290" s="521">
        <f t="shared" si="205"/>
        <v>0</v>
      </c>
      <c r="O290" s="521">
        <f t="shared" si="205"/>
        <v>0</v>
      </c>
      <c r="P290" s="521">
        <f t="shared" si="205"/>
        <v>0</v>
      </c>
      <c r="Q290" s="131">
        <f t="shared" si="202"/>
        <v>0</v>
      </c>
      <c r="R290" s="493"/>
      <c r="S290" s="764" t="s">
        <v>612</v>
      </c>
      <c r="T290" s="519" t="s">
        <v>484</v>
      </c>
      <c r="U290" s="521">
        <f>+U291+U292</f>
        <v>0</v>
      </c>
      <c r="V290" s="521"/>
      <c r="W290" s="521"/>
      <c r="X290" s="521"/>
      <c r="Y290" s="521"/>
      <c r="Z290" s="521"/>
      <c r="AA290" s="521"/>
      <c r="AB290" s="521"/>
      <c r="AC290" s="521"/>
      <c r="AD290" s="521"/>
      <c r="AE290" s="521"/>
      <c r="AF290" s="1029"/>
      <c r="AG290" s="1015">
        <f>+AG291+AG292</f>
        <v>0</v>
      </c>
      <c r="AH290" s="521">
        <f t="shared" ref="AH290:AR290" si="206">+AH291+AH292</f>
        <v>0</v>
      </c>
      <c r="AI290" s="521">
        <f t="shared" si="206"/>
        <v>0</v>
      </c>
      <c r="AJ290" s="521">
        <f t="shared" si="206"/>
        <v>0</v>
      </c>
      <c r="AK290" s="521">
        <f t="shared" si="206"/>
        <v>0</v>
      </c>
      <c r="AL290" s="521">
        <f t="shared" si="206"/>
        <v>0</v>
      </c>
      <c r="AM290" s="521">
        <f t="shared" si="206"/>
        <v>0</v>
      </c>
      <c r="AN290" s="521">
        <f t="shared" si="206"/>
        <v>0</v>
      </c>
      <c r="AO290" s="521">
        <f t="shared" si="206"/>
        <v>0</v>
      </c>
      <c r="AP290" s="521">
        <f t="shared" si="206"/>
        <v>0</v>
      </c>
      <c r="AQ290" s="521">
        <f t="shared" si="206"/>
        <v>0</v>
      </c>
      <c r="AR290" s="521">
        <f t="shared" si="206"/>
        <v>0</v>
      </c>
      <c r="AS290" s="131">
        <f t="shared" si="199"/>
        <v>0</v>
      </c>
    </row>
    <row r="291" spans="2:45" x14ac:dyDescent="0.2">
      <c r="B291" s="764" t="s">
        <v>650</v>
      </c>
      <c r="C291" s="519" t="s">
        <v>651</v>
      </c>
      <c r="D291" s="520" t="s">
        <v>485</v>
      </c>
      <c r="E291" s="514"/>
      <c r="F291" s="514"/>
      <c r="G291" s="514"/>
      <c r="H291" s="514"/>
      <c r="I291" s="514"/>
      <c r="J291" s="514"/>
      <c r="K291" s="514"/>
      <c r="L291" s="514"/>
      <c r="M291" s="514"/>
      <c r="N291" s="514"/>
      <c r="O291" s="514"/>
      <c r="P291" s="514"/>
      <c r="Q291" s="131">
        <f t="shared" si="202"/>
        <v>0</v>
      </c>
      <c r="R291" s="493"/>
      <c r="S291" s="764" t="s">
        <v>650</v>
      </c>
      <c r="T291" s="519" t="s">
        <v>651</v>
      </c>
      <c r="U291" s="514"/>
      <c r="V291" s="514"/>
      <c r="W291" s="514"/>
      <c r="X291" s="514"/>
      <c r="Y291" s="514"/>
      <c r="Z291" s="514"/>
      <c r="AA291" s="514"/>
      <c r="AB291" s="514"/>
      <c r="AC291" s="514"/>
      <c r="AD291" s="514"/>
      <c r="AE291" s="514"/>
      <c r="AF291" s="1030"/>
      <c r="AG291" s="1015">
        <f>+E291*U291</f>
        <v>0</v>
      </c>
      <c r="AH291" s="1015">
        <f>+F291*V291</f>
        <v>0</v>
      </c>
      <c r="AI291" s="1015">
        <f t="shared" ref="AI291:AR292" si="207">+G291*W291</f>
        <v>0</v>
      </c>
      <c r="AJ291" s="1015">
        <f t="shared" si="207"/>
        <v>0</v>
      </c>
      <c r="AK291" s="1015">
        <f t="shared" si="207"/>
        <v>0</v>
      </c>
      <c r="AL291" s="1015">
        <f t="shared" si="207"/>
        <v>0</v>
      </c>
      <c r="AM291" s="1015">
        <f t="shared" si="207"/>
        <v>0</v>
      </c>
      <c r="AN291" s="1015">
        <f t="shared" si="207"/>
        <v>0</v>
      </c>
      <c r="AO291" s="1015">
        <f t="shared" si="207"/>
        <v>0</v>
      </c>
      <c r="AP291" s="1015">
        <f t="shared" si="207"/>
        <v>0</v>
      </c>
      <c r="AQ291" s="1015">
        <f t="shared" si="207"/>
        <v>0</v>
      </c>
      <c r="AR291" s="1015">
        <f t="shared" si="207"/>
        <v>0</v>
      </c>
      <c r="AS291" s="131">
        <f t="shared" si="199"/>
        <v>0</v>
      </c>
    </row>
    <row r="292" spans="2:45" x14ac:dyDescent="0.2">
      <c r="B292" s="764" t="s">
        <v>652</v>
      </c>
      <c r="C292" s="765" t="s">
        <v>491</v>
      </c>
      <c r="D292" s="520" t="s">
        <v>485</v>
      </c>
      <c r="E292" s="514"/>
      <c r="F292" s="514"/>
      <c r="G292" s="514"/>
      <c r="H292" s="514"/>
      <c r="I292" s="514"/>
      <c r="J292" s="514"/>
      <c r="K292" s="514"/>
      <c r="L292" s="514"/>
      <c r="M292" s="514"/>
      <c r="N292" s="514"/>
      <c r="O292" s="514"/>
      <c r="P292" s="514"/>
      <c r="Q292" s="132">
        <f t="shared" si="202"/>
        <v>0</v>
      </c>
      <c r="R292" s="493"/>
      <c r="S292" s="764" t="s">
        <v>652</v>
      </c>
      <c r="T292" s="765" t="s">
        <v>491</v>
      </c>
      <c r="U292" s="514"/>
      <c r="V292" s="514"/>
      <c r="W292" s="514"/>
      <c r="X292" s="514"/>
      <c r="Y292" s="514"/>
      <c r="Z292" s="514"/>
      <c r="AA292" s="514"/>
      <c r="AB292" s="514"/>
      <c r="AC292" s="514"/>
      <c r="AD292" s="514"/>
      <c r="AE292" s="514"/>
      <c r="AF292" s="1030"/>
      <c r="AG292" s="1015">
        <f>+E292*U292</f>
        <v>0</v>
      </c>
      <c r="AH292" s="1015">
        <f t="shared" ref="AH292" si="208">+F292*V292</f>
        <v>0</v>
      </c>
      <c r="AI292" s="1015">
        <f t="shared" si="207"/>
        <v>0</v>
      </c>
      <c r="AJ292" s="1015">
        <f t="shared" si="207"/>
        <v>0</v>
      </c>
      <c r="AK292" s="1015">
        <f t="shared" si="207"/>
        <v>0</v>
      </c>
      <c r="AL292" s="1015">
        <f t="shared" si="207"/>
        <v>0</v>
      </c>
      <c r="AM292" s="1015">
        <f t="shared" si="207"/>
        <v>0</v>
      </c>
      <c r="AN292" s="1015">
        <f t="shared" si="207"/>
        <v>0</v>
      </c>
      <c r="AO292" s="1015">
        <f t="shared" si="207"/>
        <v>0</v>
      </c>
      <c r="AP292" s="1015">
        <f t="shared" si="207"/>
        <v>0</v>
      </c>
      <c r="AQ292" s="1015">
        <f t="shared" si="207"/>
        <v>0</v>
      </c>
      <c r="AR292" s="1015">
        <f t="shared" si="207"/>
        <v>0</v>
      </c>
      <c r="AS292" s="132">
        <f t="shared" si="199"/>
        <v>0</v>
      </c>
    </row>
    <row r="293" spans="2:45" x14ac:dyDescent="0.2">
      <c r="B293" s="48" t="s">
        <v>270</v>
      </c>
      <c r="C293" s="491" t="s">
        <v>492</v>
      </c>
      <c r="D293" s="515" t="s">
        <v>131</v>
      </c>
      <c r="E293" s="133">
        <f>+E294+E305</f>
        <v>0</v>
      </c>
      <c r="F293" s="133">
        <f t="shared" ref="F293:P293" si="209">+F294+F305</f>
        <v>0</v>
      </c>
      <c r="G293" s="133">
        <f t="shared" si="209"/>
        <v>0</v>
      </c>
      <c r="H293" s="133">
        <f t="shared" si="209"/>
        <v>0</v>
      </c>
      <c r="I293" s="133">
        <f t="shared" si="209"/>
        <v>0</v>
      </c>
      <c r="J293" s="133">
        <f t="shared" si="209"/>
        <v>0</v>
      </c>
      <c r="K293" s="133">
        <f t="shared" si="209"/>
        <v>0</v>
      </c>
      <c r="L293" s="133">
        <f t="shared" si="209"/>
        <v>0</v>
      </c>
      <c r="M293" s="133">
        <f t="shared" si="209"/>
        <v>0</v>
      </c>
      <c r="N293" s="133">
        <f t="shared" si="209"/>
        <v>0</v>
      </c>
      <c r="O293" s="133">
        <f t="shared" si="209"/>
        <v>0</v>
      </c>
      <c r="P293" s="133">
        <f t="shared" si="209"/>
        <v>0</v>
      </c>
      <c r="Q293" s="134">
        <f t="shared" si="202"/>
        <v>0</v>
      </c>
      <c r="R293" s="493"/>
      <c r="S293" s="48" t="s">
        <v>270</v>
      </c>
      <c r="T293" s="491" t="s">
        <v>492</v>
      </c>
      <c r="U293" s="133">
        <f>+U294+U305</f>
        <v>0</v>
      </c>
      <c r="V293" s="133"/>
      <c r="W293" s="133"/>
      <c r="X293" s="133"/>
      <c r="Y293" s="133"/>
      <c r="Z293" s="133"/>
      <c r="AA293" s="133"/>
      <c r="AB293" s="133"/>
      <c r="AC293" s="133"/>
      <c r="AD293" s="133"/>
      <c r="AE293" s="133"/>
      <c r="AF293" s="1031"/>
      <c r="AG293" s="1016">
        <f>+AG294+AG305</f>
        <v>0</v>
      </c>
      <c r="AH293" s="133">
        <f t="shared" ref="AH293:AQ293" si="210">+AH294+AH305</f>
        <v>0</v>
      </c>
      <c r="AI293" s="133">
        <f t="shared" si="210"/>
        <v>0</v>
      </c>
      <c r="AJ293" s="133">
        <f t="shared" si="210"/>
        <v>0</v>
      </c>
      <c r="AK293" s="133">
        <f t="shared" si="210"/>
        <v>0</v>
      </c>
      <c r="AL293" s="133">
        <f t="shared" si="210"/>
        <v>0</v>
      </c>
      <c r="AM293" s="133">
        <f t="shared" si="210"/>
        <v>0</v>
      </c>
      <c r="AN293" s="133">
        <f t="shared" si="210"/>
        <v>0</v>
      </c>
      <c r="AO293" s="133">
        <f t="shared" si="210"/>
        <v>0</v>
      </c>
      <c r="AP293" s="133">
        <f t="shared" si="210"/>
        <v>0</v>
      </c>
      <c r="AQ293" s="133">
        <f t="shared" si="210"/>
        <v>0</v>
      </c>
      <c r="AR293" s="133">
        <f>+AR294+AR305</f>
        <v>0</v>
      </c>
      <c r="AS293" s="134">
        <f t="shared" si="199"/>
        <v>0</v>
      </c>
    </row>
    <row r="294" spans="2:45" x14ac:dyDescent="0.2">
      <c r="B294" s="50" t="s">
        <v>317</v>
      </c>
      <c r="C294" s="516" t="s">
        <v>493</v>
      </c>
      <c r="D294" s="522"/>
      <c r="E294" s="523">
        <f>E297+E298+E299+E302</f>
        <v>0</v>
      </c>
      <c r="F294" s="523">
        <f t="shared" ref="F294:P294" si="211">F297+F298+F299+F302</f>
        <v>0</v>
      </c>
      <c r="G294" s="523">
        <f t="shared" si="211"/>
        <v>0</v>
      </c>
      <c r="H294" s="523">
        <f t="shared" si="211"/>
        <v>0</v>
      </c>
      <c r="I294" s="523">
        <f t="shared" si="211"/>
        <v>0</v>
      </c>
      <c r="J294" s="523">
        <f t="shared" si="211"/>
        <v>0</v>
      </c>
      <c r="K294" s="523">
        <f t="shared" si="211"/>
        <v>0</v>
      </c>
      <c r="L294" s="523">
        <f t="shared" si="211"/>
        <v>0</v>
      </c>
      <c r="M294" s="523">
        <f t="shared" si="211"/>
        <v>0</v>
      </c>
      <c r="N294" s="523">
        <f t="shared" si="211"/>
        <v>0</v>
      </c>
      <c r="O294" s="523">
        <f t="shared" si="211"/>
        <v>0</v>
      </c>
      <c r="P294" s="523">
        <f t="shared" si="211"/>
        <v>0</v>
      </c>
      <c r="Q294" s="524">
        <f t="shared" si="202"/>
        <v>0</v>
      </c>
      <c r="R294" s="493"/>
      <c r="S294" s="50" t="s">
        <v>317</v>
      </c>
      <c r="T294" s="516" t="s">
        <v>493</v>
      </c>
      <c r="U294" s="523">
        <f>U297+U298+U299+U302</f>
        <v>0</v>
      </c>
      <c r="V294" s="523"/>
      <c r="W294" s="523"/>
      <c r="X294" s="523"/>
      <c r="Y294" s="523"/>
      <c r="Z294" s="523"/>
      <c r="AA294" s="523"/>
      <c r="AB294" s="523"/>
      <c r="AC294" s="523"/>
      <c r="AD294" s="523"/>
      <c r="AE294" s="523"/>
      <c r="AF294" s="1032"/>
      <c r="AG294" s="1017">
        <f>AG296+AG298+AG299+AG302</f>
        <v>0</v>
      </c>
      <c r="AH294" s="523">
        <f t="shared" ref="AH294:AR294" si="212">AH297+AH298+AH299+AH302</f>
        <v>0</v>
      </c>
      <c r="AI294" s="523">
        <f t="shared" si="212"/>
        <v>0</v>
      </c>
      <c r="AJ294" s="523">
        <f t="shared" si="212"/>
        <v>0</v>
      </c>
      <c r="AK294" s="523">
        <f t="shared" si="212"/>
        <v>0</v>
      </c>
      <c r="AL294" s="523">
        <f t="shared" si="212"/>
        <v>0</v>
      </c>
      <c r="AM294" s="523">
        <f t="shared" si="212"/>
        <v>0</v>
      </c>
      <c r="AN294" s="523">
        <f t="shared" si="212"/>
        <v>0</v>
      </c>
      <c r="AO294" s="523">
        <f t="shared" si="212"/>
        <v>0</v>
      </c>
      <c r="AP294" s="523">
        <f t="shared" si="212"/>
        <v>0</v>
      </c>
      <c r="AQ294" s="523">
        <f t="shared" si="212"/>
        <v>0</v>
      </c>
      <c r="AR294" s="523">
        <f t="shared" si="212"/>
        <v>0</v>
      </c>
      <c r="AS294" s="524">
        <f t="shared" si="199"/>
        <v>0</v>
      </c>
    </row>
    <row r="295" spans="2:45" x14ac:dyDescent="0.2">
      <c r="B295" s="324" t="s">
        <v>653</v>
      </c>
      <c r="C295" s="507" t="s">
        <v>488</v>
      </c>
      <c r="D295" s="508"/>
      <c r="E295" s="766"/>
      <c r="F295" s="766"/>
      <c r="G295" s="766"/>
      <c r="H295" s="766"/>
      <c r="I295" s="766"/>
      <c r="J295" s="766"/>
      <c r="K295" s="766"/>
      <c r="L295" s="766"/>
      <c r="M295" s="766"/>
      <c r="N295" s="766"/>
      <c r="O295" s="766"/>
      <c r="P295" s="766"/>
      <c r="Q295" s="525"/>
      <c r="R295" s="493"/>
      <c r="S295" s="324" t="s">
        <v>653</v>
      </c>
      <c r="T295" s="507" t="s">
        <v>488</v>
      </c>
      <c r="U295" s="766"/>
      <c r="V295" s="766"/>
      <c r="W295" s="766"/>
      <c r="X295" s="766"/>
      <c r="Y295" s="766"/>
      <c r="Z295" s="766"/>
      <c r="AA295" s="766"/>
      <c r="AB295" s="766"/>
      <c r="AC295" s="766"/>
      <c r="AD295" s="766"/>
      <c r="AE295" s="766"/>
      <c r="AF295" s="1033"/>
      <c r="AG295" s="1018"/>
      <c r="AH295" s="766"/>
      <c r="AI295" s="766"/>
      <c r="AJ295" s="766"/>
      <c r="AK295" s="766"/>
      <c r="AL295" s="766"/>
      <c r="AM295" s="766"/>
      <c r="AN295" s="766"/>
      <c r="AO295" s="766"/>
      <c r="AP295" s="766"/>
      <c r="AQ295" s="766"/>
      <c r="AR295" s="766"/>
      <c r="AS295" s="525">
        <f t="shared" si="199"/>
        <v>0</v>
      </c>
    </row>
    <row r="296" spans="2:45" x14ac:dyDescent="0.2">
      <c r="B296" s="51" t="s">
        <v>654</v>
      </c>
      <c r="C296" s="763" t="s">
        <v>647</v>
      </c>
      <c r="D296" s="606" t="s">
        <v>479</v>
      </c>
      <c r="E296" s="135"/>
      <c r="F296" s="135"/>
      <c r="G296" s="135"/>
      <c r="H296" s="135"/>
      <c r="I296" s="135"/>
      <c r="J296" s="135"/>
      <c r="K296" s="135"/>
      <c r="L296" s="135"/>
      <c r="M296" s="135"/>
      <c r="N296" s="135"/>
      <c r="O296" s="135"/>
      <c r="P296" s="135"/>
      <c r="Q296" s="608"/>
      <c r="R296" s="493"/>
      <c r="S296" s="51" t="s">
        <v>654</v>
      </c>
      <c r="T296" s="763" t="s">
        <v>647</v>
      </c>
      <c r="U296" s="135"/>
      <c r="V296" s="135"/>
      <c r="W296" s="135"/>
      <c r="X296" s="135"/>
      <c r="Y296" s="135"/>
      <c r="Z296" s="135"/>
      <c r="AA296" s="135"/>
      <c r="AB296" s="135"/>
      <c r="AC296" s="135"/>
      <c r="AD296" s="135"/>
      <c r="AE296" s="135"/>
      <c r="AF296" s="1026"/>
      <c r="AG296" s="1014"/>
      <c r="AH296" s="135"/>
      <c r="AI296" s="135"/>
      <c r="AJ296" s="135"/>
      <c r="AK296" s="135"/>
      <c r="AL296" s="135"/>
      <c r="AM296" s="135"/>
      <c r="AN296" s="135"/>
      <c r="AO296" s="135"/>
      <c r="AP296" s="135"/>
      <c r="AQ296" s="135"/>
      <c r="AR296" s="135"/>
      <c r="AS296" s="608">
        <f t="shared" si="199"/>
        <v>0</v>
      </c>
    </row>
    <row r="297" spans="2:45" x14ac:dyDescent="0.2">
      <c r="B297" s="51" t="s">
        <v>655</v>
      </c>
      <c r="C297" s="495" t="s">
        <v>648</v>
      </c>
      <c r="D297" s="496" t="s">
        <v>479</v>
      </c>
      <c r="E297" s="500"/>
      <c r="F297" s="500"/>
      <c r="G297" s="500"/>
      <c r="H297" s="500"/>
      <c r="I297" s="500"/>
      <c r="J297" s="500"/>
      <c r="K297" s="500"/>
      <c r="L297" s="500"/>
      <c r="M297" s="500"/>
      <c r="N297" s="500"/>
      <c r="O297" s="500"/>
      <c r="P297" s="500"/>
      <c r="Q297" s="498">
        <f>SUM(E297:P297)</f>
        <v>0</v>
      </c>
      <c r="R297" s="493"/>
      <c r="S297" s="51" t="s">
        <v>655</v>
      </c>
      <c r="T297" s="495" t="s">
        <v>648</v>
      </c>
      <c r="U297" s="500"/>
      <c r="V297" s="500"/>
      <c r="W297" s="500"/>
      <c r="X297" s="500"/>
      <c r="Y297" s="500"/>
      <c r="Z297" s="500"/>
      <c r="AA297" s="500"/>
      <c r="AB297" s="500"/>
      <c r="AC297" s="500"/>
      <c r="AD297" s="500"/>
      <c r="AE297" s="500"/>
      <c r="AF297" s="1027"/>
      <c r="AG297" s="1014">
        <f>+E297*U297</f>
        <v>0</v>
      </c>
      <c r="AH297" s="1014">
        <f t="shared" ref="AH297:AR298" si="213">+F297*V297</f>
        <v>0</v>
      </c>
      <c r="AI297" s="1014">
        <f t="shared" si="213"/>
        <v>0</v>
      </c>
      <c r="AJ297" s="1014">
        <f t="shared" si="213"/>
        <v>0</v>
      </c>
      <c r="AK297" s="1014">
        <f t="shared" si="213"/>
        <v>0</v>
      </c>
      <c r="AL297" s="1014">
        <f t="shared" si="213"/>
        <v>0</v>
      </c>
      <c r="AM297" s="1014">
        <f t="shared" si="213"/>
        <v>0</v>
      </c>
      <c r="AN297" s="1014">
        <f t="shared" si="213"/>
        <v>0</v>
      </c>
      <c r="AO297" s="1014">
        <f t="shared" si="213"/>
        <v>0</v>
      </c>
      <c r="AP297" s="1014">
        <f t="shared" si="213"/>
        <v>0</v>
      </c>
      <c r="AQ297" s="1014">
        <f t="shared" si="213"/>
        <v>0</v>
      </c>
      <c r="AR297" s="1014">
        <f t="shared" si="213"/>
        <v>0</v>
      </c>
      <c r="AS297" s="498">
        <f t="shared" si="199"/>
        <v>0</v>
      </c>
    </row>
    <row r="298" spans="2:45" x14ac:dyDescent="0.2">
      <c r="B298" s="51" t="s">
        <v>656</v>
      </c>
      <c r="C298" s="495" t="s">
        <v>480</v>
      </c>
      <c r="D298" s="496" t="s">
        <v>479</v>
      </c>
      <c r="E298" s="500"/>
      <c r="F298" s="500"/>
      <c r="G298" s="500"/>
      <c r="H298" s="500"/>
      <c r="I298" s="500"/>
      <c r="J298" s="500"/>
      <c r="K298" s="500"/>
      <c r="L298" s="500"/>
      <c r="M298" s="500"/>
      <c r="N298" s="500"/>
      <c r="O298" s="500"/>
      <c r="P298" s="500"/>
      <c r="Q298" s="498">
        <f>SUM(E298:P298)</f>
        <v>0</v>
      </c>
      <c r="R298" s="493"/>
      <c r="S298" s="51" t="s">
        <v>656</v>
      </c>
      <c r="T298" s="495" t="s">
        <v>480</v>
      </c>
      <c r="U298" s="500"/>
      <c r="V298" s="500"/>
      <c r="W298" s="500"/>
      <c r="X298" s="500"/>
      <c r="Y298" s="500"/>
      <c r="Z298" s="500"/>
      <c r="AA298" s="500"/>
      <c r="AB298" s="500"/>
      <c r="AC298" s="500"/>
      <c r="AD298" s="500"/>
      <c r="AE298" s="500"/>
      <c r="AF298" s="1027"/>
      <c r="AG298" s="1014">
        <f>+E298*U298</f>
        <v>0</v>
      </c>
      <c r="AH298" s="1014">
        <f t="shared" si="213"/>
        <v>0</v>
      </c>
      <c r="AI298" s="1014">
        <f t="shared" si="213"/>
        <v>0</v>
      </c>
      <c r="AJ298" s="1014">
        <f t="shared" si="213"/>
        <v>0</v>
      </c>
      <c r="AK298" s="1014">
        <f t="shared" si="213"/>
        <v>0</v>
      </c>
      <c r="AL298" s="1014">
        <f t="shared" si="213"/>
        <v>0</v>
      </c>
      <c r="AM298" s="1014">
        <f t="shared" si="213"/>
        <v>0</v>
      </c>
      <c r="AN298" s="1014">
        <f t="shared" si="213"/>
        <v>0</v>
      </c>
      <c r="AO298" s="1014">
        <f t="shared" si="213"/>
        <v>0</v>
      </c>
      <c r="AP298" s="1014">
        <f t="shared" si="213"/>
        <v>0</v>
      </c>
      <c r="AQ298" s="1014">
        <f t="shared" si="213"/>
        <v>0</v>
      </c>
      <c r="AR298" s="1014">
        <f t="shared" si="213"/>
        <v>0</v>
      </c>
      <c r="AS298" s="498">
        <f t="shared" si="199"/>
        <v>0</v>
      </c>
    </row>
    <row r="299" spans="2:45" x14ac:dyDescent="0.2">
      <c r="B299" s="51" t="s">
        <v>657</v>
      </c>
      <c r="C299" s="509" t="s">
        <v>481</v>
      </c>
      <c r="D299" s="510" t="s">
        <v>131</v>
      </c>
      <c r="E299" s="513">
        <f t="shared" ref="E299:P299" si="214">E300+E301</f>
        <v>0</v>
      </c>
      <c r="F299" s="513">
        <f t="shared" si="214"/>
        <v>0</v>
      </c>
      <c r="G299" s="513">
        <f t="shared" si="214"/>
        <v>0</v>
      </c>
      <c r="H299" s="513">
        <f t="shared" si="214"/>
        <v>0</v>
      </c>
      <c r="I299" s="513">
        <f t="shared" si="214"/>
        <v>0</v>
      </c>
      <c r="J299" s="513">
        <f t="shared" si="214"/>
        <v>0</v>
      </c>
      <c r="K299" s="513">
        <f t="shared" si="214"/>
        <v>0</v>
      </c>
      <c r="L299" s="513">
        <f t="shared" si="214"/>
        <v>0</v>
      </c>
      <c r="M299" s="513">
        <f t="shared" si="214"/>
        <v>0</v>
      </c>
      <c r="N299" s="513">
        <f t="shared" si="214"/>
        <v>0</v>
      </c>
      <c r="O299" s="513">
        <f t="shared" si="214"/>
        <v>0</v>
      </c>
      <c r="P299" s="513">
        <f t="shared" si="214"/>
        <v>0</v>
      </c>
      <c r="Q299" s="131">
        <f t="shared" ref="Q299:Q305" si="215">SUM(E299:P299)</f>
        <v>0</v>
      </c>
      <c r="R299" s="493"/>
      <c r="S299" s="51" t="s">
        <v>657</v>
      </c>
      <c r="T299" s="509" t="s">
        <v>481</v>
      </c>
      <c r="U299" s="513">
        <f>U300+U301</f>
        <v>0</v>
      </c>
      <c r="V299" s="513"/>
      <c r="W299" s="513"/>
      <c r="X299" s="513"/>
      <c r="Y299" s="513"/>
      <c r="Z299" s="513"/>
      <c r="AA299" s="513"/>
      <c r="AB299" s="513"/>
      <c r="AC299" s="513"/>
      <c r="AD299" s="513"/>
      <c r="AE299" s="513"/>
      <c r="AF299" s="1028"/>
      <c r="AG299" s="1014">
        <f>AG300+AG301</f>
        <v>0</v>
      </c>
      <c r="AH299" s="513">
        <f t="shared" ref="AH299:AQ299" si="216">AH300+AH301</f>
        <v>0</v>
      </c>
      <c r="AI299" s="513">
        <f t="shared" si="216"/>
        <v>0</v>
      </c>
      <c r="AJ299" s="513">
        <f t="shared" si="216"/>
        <v>0</v>
      </c>
      <c r="AK299" s="513">
        <f t="shared" si="216"/>
        <v>0</v>
      </c>
      <c r="AL299" s="513">
        <f t="shared" si="216"/>
        <v>0</v>
      </c>
      <c r="AM299" s="513">
        <f t="shared" si="216"/>
        <v>0</v>
      </c>
      <c r="AN299" s="513">
        <f t="shared" si="216"/>
        <v>0</v>
      </c>
      <c r="AO299" s="513">
        <f t="shared" si="216"/>
        <v>0</v>
      </c>
      <c r="AP299" s="513">
        <f t="shared" si="216"/>
        <v>0</v>
      </c>
      <c r="AQ299" s="513">
        <f t="shared" si="216"/>
        <v>0</v>
      </c>
      <c r="AR299" s="513">
        <f>AR300+AR301</f>
        <v>0</v>
      </c>
      <c r="AS299" s="131">
        <f t="shared" si="199"/>
        <v>0</v>
      </c>
    </row>
    <row r="300" spans="2:45" x14ac:dyDescent="0.2">
      <c r="B300" s="51" t="s">
        <v>658</v>
      </c>
      <c r="C300" s="511" t="s">
        <v>482</v>
      </c>
      <c r="D300" s="510" t="s">
        <v>131</v>
      </c>
      <c r="E300" s="500"/>
      <c r="F300" s="500"/>
      <c r="G300" s="500"/>
      <c r="H300" s="500"/>
      <c r="I300" s="500"/>
      <c r="J300" s="500"/>
      <c r="K300" s="500"/>
      <c r="L300" s="500"/>
      <c r="M300" s="500"/>
      <c r="N300" s="500"/>
      <c r="O300" s="500"/>
      <c r="P300" s="500"/>
      <c r="Q300" s="131">
        <f t="shared" si="215"/>
        <v>0</v>
      </c>
      <c r="R300" s="493"/>
      <c r="S300" s="51" t="s">
        <v>658</v>
      </c>
      <c r="T300" s="511" t="s">
        <v>482</v>
      </c>
      <c r="U300" s="500"/>
      <c r="V300" s="500"/>
      <c r="W300" s="500"/>
      <c r="X300" s="500"/>
      <c r="Y300" s="500"/>
      <c r="Z300" s="500"/>
      <c r="AA300" s="500"/>
      <c r="AB300" s="500"/>
      <c r="AC300" s="500"/>
      <c r="AD300" s="500"/>
      <c r="AE300" s="500"/>
      <c r="AF300" s="1027"/>
      <c r="AG300" s="1014">
        <f>+E300*U300</f>
        <v>0</v>
      </c>
      <c r="AH300" s="1014">
        <f t="shared" ref="AH300:AR301" si="217">+F300*V300</f>
        <v>0</v>
      </c>
      <c r="AI300" s="1014">
        <f t="shared" si="217"/>
        <v>0</v>
      </c>
      <c r="AJ300" s="1014">
        <f t="shared" si="217"/>
        <v>0</v>
      </c>
      <c r="AK300" s="1014">
        <f t="shared" si="217"/>
        <v>0</v>
      </c>
      <c r="AL300" s="1014">
        <f t="shared" si="217"/>
        <v>0</v>
      </c>
      <c r="AM300" s="1014">
        <f t="shared" si="217"/>
        <v>0</v>
      </c>
      <c r="AN300" s="1014">
        <f t="shared" si="217"/>
        <v>0</v>
      </c>
      <c r="AO300" s="1014">
        <f t="shared" si="217"/>
        <v>0</v>
      </c>
      <c r="AP300" s="1014">
        <f t="shared" si="217"/>
        <v>0</v>
      </c>
      <c r="AQ300" s="1014">
        <f t="shared" si="217"/>
        <v>0</v>
      </c>
      <c r="AR300" s="1014">
        <f>+P300*AF300</f>
        <v>0</v>
      </c>
      <c r="AS300" s="131">
        <f t="shared" si="199"/>
        <v>0</v>
      </c>
    </row>
    <row r="301" spans="2:45" x14ac:dyDescent="0.2">
      <c r="B301" s="51" t="s">
        <v>659</v>
      </c>
      <c r="C301" s="511" t="s">
        <v>483</v>
      </c>
      <c r="D301" s="510" t="s">
        <v>131</v>
      </c>
      <c r="E301" s="500"/>
      <c r="F301" s="500"/>
      <c r="G301" s="500"/>
      <c r="H301" s="500"/>
      <c r="I301" s="500"/>
      <c r="J301" s="500"/>
      <c r="K301" s="500"/>
      <c r="L301" s="500"/>
      <c r="M301" s="500"/>
      <c r="N301" s="500"/>
      <c r="O301" s="500"/>
      <c r="P301" s="500"/>
      <c r="Q301" s="131">
        <f t="shared" si="215"/>
        <v>0</v>
      </c>
      <c r="R301" s="493"/>
      <c r="S301" s="51" t="s">
        <v>659</v>
      </c>
      <c r="T301" s="511" t="s">
        <v>483</v>
      </c>
      <c r="U301" s="500"/>
      <c r="V301" s="500"/>
      <c r="W301" s="500"/>
      <c r="X301" s="500"/>
      <c r="Y301" s="500"/>
      <c r="Z301" s="500"/>
      <c r="AA301" s="500"/>
      <c r="AB301" s="500"/>
      <c r="AC301" s="500"/>
      <c r="AD301" s="500"/>
      <c r="AE301" s="500"/>
      <c r="AF301" s="1027"/>
      <c r="AG301" s="1014">
        <f>+E301*U301</f>
        <v>0</v>
      </c>
      <c r="AH301" s="1014">
        <f t="shared" si="217"/>
        <v>0</v>
      </c>
      <c r="AI301" s="1014">
        <f t="shared" si="217"/>
        <v>0</v>
      </c>
      <c r="AJ301" s="1014">
        <f t="shared" si="217"/>
        <v>0</v>
      </c>
      <c r="AK301" s="1014">
        <f t="shared" si="217"/>
        <v>0</v>
      </c>
      <c r="AL301" s="1014">
        <f t="shared" si="217"/>
        <v>0</v>
      </c>
      <c r="AM301" s="1014">
        <f t="shared" si="217"/>
        <v>0</v>
      </c>
      <c r="AN301" s="1014">
        <f t="shared" si="217"/>
        <v>0</v>
      </c>
      <c r="AO301" s="1014">
        <f t="shared" si="217"/>
        <v>0</v>
      </c>
      <c r="AP301" s="1014">
        <f t="shared" si="217"/>
        <v>0</v>
      </c>
      <c r="AQ301" s="1014">
        <f t="shared" si="217"/>
        <v>0</v>
      </c>
      <c r="AR301" s="1014">
        <f t="shared" si="217"/>
        <v>0</v>
      </c>
      <c r="AS301" s="131">
        <f t="shared" si="199"/>
        <v>0</v>
      </c>
    </row>
    <row r="302" spans="2:45" x14ac:dyDescent="0.2">
      <c r="B302" s="51" t="s">
        <v>660</v>
      </c>
      <c r="C302" s="512" t="s">
        <v>484</v>
      </c>
      <c r="D302" s="510" t="s">
        <v>485</v>
      </c>
      <c r="E302" s="521">
        <f t="shared" ref="E302:P302" si="218">+E303+E304</f>
        <v>0</v>
      </c>
      <c r="F302" s="521">
        <f t="shared" si="218"/>
        <v>0</v>
      </c>
      <c r="G302" s="521">
        <f t="shared" si="218"/>
        <v>0</v>
      </c>
      <c r="H302" s="521">
        <f t="shared" si="218"/>
        <v>0</v>
      </c>
      <c r="I302" s="521">
        <f t="shared" si="218"/>
        <v>0</v>
      </c>
      <c r="J302" s="521">
        <f t="shared" si="218"/>
        <v>0</v>
      </c>
      <c r="K302" s="521">
        <f t="shared" si="218"/>
        <v>0</v>
      </c>
      <c r="L302" s="521">
        <f t="shared" si="218"/>
        <v>0</v>
      </c>
      <c r="M302" s="521">
        <f t="shared" si="218"/>
        <v>0</v>
      </c>
      <c r="N302" s="521">
        <f t="shared" si="218"/>
        <v>0</v>
      </c>
      <c r="O302" s="521">
        <f t="shared" si="218"/>
        <v>0</v>
      </c>
      <c r="P302" s="521">
        <f t="shared" si="218"/>
        <v>0</v>
      </c>
      <c r="Q302" s="131">
        <f t="shared" si="215"/>
        <v>0</v>
      </c>
      <c r="R302" s="493"/>
      <c r="S302" s="51" t="s">
        <v>660</v>
      </c>
      <c r="T302" s="512" t="s">
        <v>484</v>
      </c>
      <c r="U302" s="521">
        <f>+U303+U304</f>
        <v>0</v>
      </c>
      <c r="V302" s="521"/>
      <c r="W302" s="521"/>
      <c r="X302" s="521"/>
      <c r="Y302" s="521"/>
      <c r="Z302" s="521"/>
      <c r="AA302" s="521"/>
      <c r="AB302" s="521"/>
      <c r="AC302" s="521"/>
      <c r="AD302" s="521"/>
      <c r="AE302" s="521"/>
      <c r="AF302" s="1029"/>
      <c r="AG302" s="1015">
        <f>+AG303+AG304</f>
        <v>0</v>
      </c>
      <c r="AH302" s="521">
        <f t="shared" ref="AH302:AR302" si="219">+AH303+AH304</f>
        <v>0</v>
      </c>
      <c r="AI302" s="521">
        <f t="shared" si="219"/>
        <v>0</v>
      </c>
      <c r="AJ302" s="521">
        <f t="shared" si="219"/>
        <v>0</v>
      </c>
      <c r="AK302" s="521">
        <f t="shared" si="219"/>
        <v>0</v>
      </c>
      <c r="AL302" s="521">
        <f t="shared" si="219"/>
        <v>0</v>
      </c>
      <c r="AM302" s="521">
        <f t="shared" si="219"/>
        <v>0</v>
      </c>
      <c r="AN302" s="521">
        <f t="shared" si="219"/>
        <v>0</v>
      </c>
      <c r="AO302" s="521">
        <f t="shared" si="219"/>
        <v>0</v>
      </c>
      <c r="AP302" s="521">
        <f t="shared" si="219"/>
        <v>0</v>
      </c>
      <c r="AQ302" s="521">
        <f t="shared" si="219"/>
        <v>0</v>
      </c>
      <c r="AR302" s="521">
        <f t="shared" si="219"/>
        <v>0</v>
      </c>
      <c r="AS302" s="131">
        <f t="shared" si="199"/>
        <v>0</v>
      </c>
    </row>
    <row r="303" spans="2:45" x14ac:dyDescent="0.2">
      <c r="B303" s="51" t="s">
        <v>661</v>
      </c>
      <c r="C303" s="512" t="s">
        <v>496</v>
      </c>
      <c r="D303" s="510" t="s">
        <v>485</v>
      </c>
      <c r="E303" s="500"/>
      <c r="F303" s="500"/>
      <c r="G303" s="500"/>
      <c r="H303" s="500"/>
      <c r="I303" s="500"/>
      <c r="J303" s="500"/>
      <c r="K303" s="500"/>
      <c r="L303" s="500"/>
      <c r="M303" s="500"/>
      <c r="N303" s="500"/>
      <c r="O303" s="500"/>
      <c r="P303" s="500"/>
      <c r="Q303" s="131">
        <f t="shared" si="215"/>
        <v>0</v>
      </c>
      <c r="R303" s="493"/>
      <c r="S303" s="51" t="s">
        <v>661</v>
      </c>
      <c r="T303" s="512" t="s">
        <v>496</v>
      </c>
      <c r="U303" s="500"/>
      <c r="V303" s="500"/>
      <c r="W303" s="500"/>
      <c r="X303" s="500"/>
      <c r="Y303" s="500"/>
      <c r="Z303" s="500"/>
      <c r="AA303" s="500"/>
      <c r="AB303" s="500"/>
      <c r="AC303" s="500"/>
      <c r="AD303" s="500"/>
      <c r="AE303" s="500"/>
      <c r="AF303" s="1027"/>
      <c r="AG303" s="1014">
        <f>+E303*U303</f>
        <v>0</v>
      </c>
      <c r="AH303" s="1014">
        <f t="shared" ref="AH303:AR304" si="220">+F303*V303</f>
        <v>0</v>
      </c>
      <c r="AI303" s="1014">
        <f t="shared" si="220"/>
        <v>0</v>
      </c>
      <c r="AJ303" s="1014">
        <f t="shared" si="220"/>
        <v>0</v>
      </c>
      <c r="AK303" s="1014">
        <f t="shared" si="220"/>
        <v>0</v>
      </c>
      <c r="AL303" s="1014">
        <f t="shared" si="220"/>
        <v>0</v>
      </c>
      <c r="AM303" s="1014">
        <f t="shared" si="220"/>
        <v>0</v>
      </c>
      <c r="AN303" s="1014">
        <f t="shared" si="220"/>
        <v>0</v>
      </c>
      <c r="AO303" s="1014">
        <f t="shared" si="220"/>
        <v>0</v>
      </c>
      <c r="AP303" s="1014">
        <f t="shared" si="220"/>
        <v>0</v>
      </c>
      <c r="AQ303" s="1014">
        <f t="shared" si="220"/>
        <v>0</v>
      </c>
      <c r="AR303" s="1014">
        <f t="shared" si="220"/>
        <v>0</v>
      </c>
      <c r="AS303" s="131">
        <f t="shared" si="199"/>
        <v>0</v>
      </c>
    </row>
    <row r="304" spans="2:45" x14ac:dyDescent="0.2">
      <c r="B304" s="51" t="s">
        <v>662</v>
      </c>
      <c r="C304" s="509" t="s">
        <v>491</v>
      </c>
      <c r="D304" s="510" t="s">
        <v>485</v>
      </c>
      <c r="E304" s="500"/>
      <c r="F304" s="500"/>
      <c r="G304" s="500"/>
      <c r="H304" s="500"/>
      <c r="I304" s="500"/>
      <c r="J304" s="500"/>
      <c r="K304" s="500"/>
      <c r="L304" s="500"/>
      <c r="M304" s="500"/>
      <c r="N304" s="500"/>
      <c r="O304" s="500"/>
      <c r="P304" s="500"/>
      <c r="Q304" s="131">
        <f t="shared" si="215"/>
        <v>0</v>
      </c>
      <c r="R304" s="493"/>
      <c r="S304" s="51" t="s">
        <v>662</v>
      </c>
      <c r="T304" s="509" t="s">
        <v>491</v>
      </c>
      <c r="U304" s="500"/>
      <c r="V304" s="500"/>
      <c r="W304" s="500"/>
      <c r="X304" s="500"/>
      <c r="Y304" s="500"/>
      <c r="Z304" s="500"/>
      <c r="AA304" s="500"/>
      <c r="AB304" s="500"/>
      <c r="AC304" s="500"/>
      <c r="AD304" s="500"/>
      <c r="AE304" s="500"/>
      <c r="AF304" s="1027"/>
      <c r="AG304" s="1014">
        <f>+E304*U304</f>
        <v>0</v>
      </c>
      <c r="AH304" s="1014">
        <f t="shared" si="220"/>
        <v>0</v>
      </c>
      <c r="AI304" s="1014">
        <f t="shared" si="220"/>
        <v>0</v>
      </c>
      <c r="AJ304" s="1014">
        <f t="shared" si="220"/>
        <v>0</v>
      </c>
      <c r="AK304" s="1014">
        <f t="shared" si="220"/>
        <v>0</v>
      </c>
      <c r="AL304" s="1014">
        <f t="shared" si="220"/>
        <v>0</v>
      </c>
      <c r="AM304" s="1014">
        <f t="shared" si="220"/>
        <v>0</v>
      </c>
      <c r="AN304" s="1014">
        <f t="shared" si="220"/>
        <v>0</v>
      </c>
      <c r="AO304" s="1014">
        <f t="shared" si="220"/>
        <v>0</v>
      </c>
      <c r="AP304" s="1014">
        <f t="shared" si="220"/>
        <v>0</v>
      </c>
      <c r="AQ304" s="1014">
        <f t="shared" si="220"/>
        <v>0</v>
      </c>
      <c r="AR304" s="1014">
        <f t="shared" si="220"/>
        <v>0</v>
      </c>
      <c r="AS304" s="131">
        <f t="shared" si="199"/>
        <v>0</v>
      </c>
    </row>
    <row r="305" spans="2:45" x14ac:dyDescent="0.2">
      <c r="B305" s="51" t="s">
        <v>318</v>
      </c>
      <c r="C305" s="509" t="s">
        <v>497</v>
      </c>
      <c r="D305" s="526"/>
      <c r="E305" s="513">
        <f>E308+E309+E310+E313</f>
        <v>0</v>
      </c>
      <c r="F305" s="513">
        <f t="shared" ref="F305:P305" si="221">F308+F309+F310+F313</f>
        <v>0</v>
      </c>
      <c r="G305" s="513">
        <f t="shared" si="221"/>
        <v>0</v>
      </c>
      <c r="H305" s="513">
        <f t="shared" si="221"/>
        <v>0</v>
      </c>
      <c r="I305" s="513">
        <f t="shared" si="221"/>
        <v>0</v>
      </c>
      <c r="J305" s="513">
        <f t="shared" si="221"/>
        <v>0</v>
      </c>
      <c r="K305" s="513">
        <f t="shared" si="221"/>
        <v>0</v>
      </c>
      <c r="L305" s="513">
        <f t="shared" si="221"/>
        <v>0</v>
      </c>
      <c r="M305" s="513">
        <f t="shared" si="221"/>
        <v>0</v>
      </c>
      <c r="N305" s="513">
        <f t="shared" si="221"/>
        <v>0</v>
      </c>
      <c r="O305" s="513">
        <f t="shared" si="221"/>
        <v>0</v>
      </c>
      <c r="P305" s="513">
        <f t="shared" si="221"/>
        <v>0</v>
      </c>
      <c r="Q305" s="131">
        <f t="shared" si="215"/>
        <v>0</v>
      </c>
      <c r="R305" s="493"/>
      <c r="S305" s="51" t="s">
        <v>318</v>
      </c>
      <c r="T305" s="509" t="s">
        <v>497</v>
      </c>
      <c r="U305" s="513">
        <f>U308+U309+U310+U313</f>
        <v>0</v>
      </c>
      <c r="V305" s="513"/>
      <c r="W305" s="513"/>
      <c r="X305" s="513"/>
      <c r="Y305" s="513"/>
      <c r="Z305" s="513"/>
      <c r="AA305" s="513"/>
      <c r="AB305" s="513"/>
      <c r="AC305" s="513"/>
      <c r="AD305" s="513"/>
      <c r="AE305" s="513"/>
      <c r="AF305" s="1028"/>
      <c r="AG305" s="1014">
        <f>AG308+AG309+AG310+AG313</f>
        <v>0</v>
      </c>
      <c r="AH305" s="513">
        <f t="shared" ref="AH305:AR305" si="222">AH308+AH309+AH310+AH313</f>
        <v>0</v>
      </c>
      <c r="AI305" s="513">
        <f t="shared" si="222"/>
        <v>0</v>
      </c>
      <c r="AJ305" s="513">
        <f t="shared" si="222"/>
        <v>0</v>
      </c>
      <c r="AK305" s="513">
        <f t="shared" si="222"/>
        <v>0</v>
      </c>
      <c r="AL305" s="513">
        <f t="shared" si="222"/>
        <v>0</v>
      </c>
      <c r="AM305" s="513">
        <f t="shared" si="222"/>
        <v>0</v>
      </c>
      <c r="AN305" s="513">
        <f t="shared" si="222"/>
        <v>0</v>
      </c>
      <c r="AO305" s="513">
        <f t="shared" si="222"/>
        <v>0</v>
      </c>
      <c r="AP305" s="513">
        <f t="shared" si="222"/>
        <v>0</v>
      </c>
      <c r="AQ305" s="513">
        <f t="shared" si="222"/>
        <v>0</v>
      </c>
      <c r="AR305" s="513">
        <f t="shared" si="222"/>
        <v>0</v>
      </c>
      <c r="AS305" s="131">
        <f t="shared" si="199"/>
        <v>0</v>
      </c>
    </row>
    <row r="306" spans="2:45" x14ac:dyDescent="0.2">
      <c r="B306" s="324" t="s">
        <v>494</v>
      </c>
      <c r="C306" s="507" t="s">
        <v>488</v>
      </c>
      <c r="D306" s="508"/>
      <c r="E306" s="766"/>
      <c r="F306" s="766"/>
      <c r="G306" s="766"/>
      <c r="H306" s="766"/>
      <c r="I306" s="766"/>
      <c r="J306" s="766"/>
      <c r="K306" s="766"/>
      <c r="L306" s="766"/>
      <c r="M306" s="766"/>
      <c r="N306" s="766"/>
      <c r="O306" s="766"/>
      <c r="P306" s="766"/>
      <c r="Q306" s="525"/>
      <c r="R306" s="493"/>
      <c r="S306" s="324" t="s">
        <v>494</v>
      </c>
      <c r="T306" s="507" t="s">
        <v>488</v>
      </c>
      <c r="U306" s="766"/>
      <c r="V306" s="766"/>
      <c r="W306" s="766"/>
      <c r="X306" s="766"/>
      <c r="Y306" s="766"/>
      <c r="Z306" s="766"/>
      <c r="AA306" s="766"/>
      <c r="AB306" s="766"/>
      <c r="AC306" s="766"/>
      <c r="AD306" s="766"/>
      <c r="AE306" s="766"/>
      <c r="AF306" s="1033"/>
      <c r="AG306" s="1018"/>
      <c r="AH306" s="766"/>
      <c r="AI306" s="766"/>
      <c r="AJ306" s="766"/>
      <c r="AK306" s="766"/>
      <c r="AL306" s="766"/>
      <c r="AM306" s="766"/>
      <c r="AN306" s="766"/>
      <c r="AO306" s="766"/>
      <c r="AP306" s="766"/>
      <c r="AQ306" s="766"/>
      <c r="AR306" s="766"/>
      <c r="AS306" s="525">
        <f t="shared" si="199"/>
        <v>0</v>
      </c>
    </row>
    <row r="307" spans="2:45" x14ac:dyDescent="0.2">
      <c r="B307" s="51" t="s">
        <v>495</v>
      </c>
      <c r="C307" s="763" t="s">
        <v>647</v>
      </c>
      <c r="D307" s="606" t="s">
        <v>479</v>
      </c>
      <c r="E307" s="135"/>
      <c r="F307" s="135"/>
      <c r="G307" s="135"/>
      <c r="H307" s="135"/>
      <c r="I307" s="135"/>
      <c r="J307" s="135"/>
      <c r="K307" s="135"/>
      <c r="L307" s="135"/>
      <c r="M307" s="135"/>
      <c r="N307" s="135"/>
      <c r="O307" s="135"/>
      <c r="P307" s="135"/>
      <c r="Q307" s="608"/>
      <c r="R307" s="493"/>
      <c r="S307" s="51" t="s">
        <v>495</v>
      </c>
      <c r="T307" s="763" t="s">
        <v>647</v>
      </c>
      <c r="U307" s="135"/>
      <c r="V307" s="135"/>
      <c r="W307" s="135"/>
      <c r="X307" s="135"/>
      <c r="Y307" s="135"/>
      <c r="Z307" s="135"/>
      <c r="AA307" s="135"/>
      <c r="AB307" s="135"/>
      <c r="AC307" s="135"/>
      <c r="AD307" s="135"/>
      <c r="AE307" s="135"/>
      <c r="AF307" s="1026"/>
      <c r="AG307" s="1013"/>
      <c r="AH307" s="135"/>
      <c r="AI307" s="135"/>
      <c r="AJ307" s="135"/>
      <c r="AK307" s="135"/>
      <c r="AL307" s="135"/>
      <c r="AM307" s="135"/>
      <c r="AN307" s="135"/>
      <c r="AO307" s="135"/>
      <c r="AP307" s="135"/>
      <c r="AQ307" s="135"/>
      <c r="AR307" s="135"/>
      <c r="AS307" s="608">
        <f t="shared" si="199"/>
        <v>0</v>
      </c>
    </row>
    <row r="308" spans="2:45" x14ac:dyDescent="0.2">
      <c r="B308" s="51" t="s">
        <v>663</v>
      </c>
      <c r="C308" s="495" t="s">
        <v>648</v>
      </c>
      <c r="D308" s="496" t="s">
        <v>479</v>
      </c>
      <c r="E308" s="500"/>
      <c r="F308" s="500"/>
      <c r="G308" s="500"/>
      <c r="H308" s="500"/>
      <c r="I308" s="500"/>
      <c r="J308" s="500"/>
      <c r="K308" s="500"/>
      <c r="L308" s="500"/>
      <c r="M308" s="500"/>
      <c r="N308" s="500"/>
      <c r="O308" s="500"/>
      <c r="P308" s="500"/>
      <c r="Q308" s="498">
        <f>SUM(E308:P308)</f>
        <v>0</v>
      </c>
      <c r="R308" s="493"/>
      <c r="S308" s="51" t="s">
        <v>663</v>
      </c>
      <c r="T308" s="495" t="s">
        <v>648</v>
      </c>
      <c r="U308" s="500"/>
      <c r="V308" s="500"/>
      <c r="W308" s="500"/>
      <c r="X308" s="500"/>
      <c r="Y308" s="500"/>
      <c r="Z308" s="500"/>
      <c r="AA308" s="500"/>
      <c r="AB308" s="500"/>
      <c r="AC308" s="500"/>
      <c r="AD308" s="500"/>
      <c r="AE308" s="500"/>
      <c r="AF308" s="1027"/>
      <c r="AG308" s="1014">
        <f>+E308*U308</f>
        <v>0</v>
      </c>
      <c r="AH308" s="1014">
        <f t="shared" ref="AH308:AR309" si="223">+F308*V308</f>
        <v>0</v>
      </c>
      <c r="AI308" s="1014">
        <f t="shared" si="223"/>
        <v>0</v>
      </c>
      <c r="AJ308" s="1014">
        <f t="shared" si="223"/>
        <v>0</v>
      </c>
      <c r="AK308" s="1014">
        <f t="shared" si="223"/>
        <v>0</v>
      </c>
      <c r="AL308" s="1014">
        <f t="shared" si="223"/>
        <v>0</v>
      </c>
      <c r="AM308" s="1014">
        <f t="shared" si="223"/>
        <v>0</v>
      </c>
      <c r="AN308" s="1014">
        <f t="shared" si="223"/>
        <v>0</v>
      </c>
      <c r="AO308" s="1014">
        <f t="shared" si="223"/>
        <v>0</v>
      </c>
      <c r="AP308" s="1014">
        <f t="shared" si="223"/>
        <v>0</v>
      </c>
      <c r="AQ308" s="1014">
        <f t="shared" si="223"/>
        <v>0</v>
      </c>
      <c r="AR308" s="1014">
        <f t="shared" si="223"/>
        <v>0</v>
      </c>
      <c r="AS308" s="498">
        <f t="shared" si="199"/>
        <v>0</v>
      </c>
    </row>
    <row r="309" spans="2:45" x14ac:dyDescent="0.2">
      <c r="B309" s="51" t="s">
        <v>664</v>
      </c>
      <c r="C309" s="495" t="s">
        <v>480</v>
      </c>
      <c r="D309" s="496" t="s">
        <v>479</v>
      </c>
      <c r="E309" s="500"/>
      <c r="F309" s="500"/>
      <c r="G309" s="500"/>
      <c r="H309" s="500"/>
      <c r="I309" s="500"/>
      <c r="J309" s="500"/>
      <c r="K309" s="500"/>
      <c r="L309" s="500"/>
      <c r="M309" s="500"/>
      <c r="N309" s="500"/>
      <c r="O309" s="500"/>
      <c r="P309" s="500"/>
      <c r="Q309" s="498">
        <f>SUM(E309:P309)</f>
        <v>0</v>
      </c>
      <c r="R309" s="493"/>
      <c r="S309" s="51" t="s">
        <v>664</v>
      </c>
      <c r="T309" s="495" t="s">
        <v>480</v>
      </c>
      <c r="U309" s="500"/>
      <c r="V309" s="500"/>
      <c r="W309" s="500"/>
      <c r="X309" s="500"/>
      <c r="Y309" s="500"/>
      <c r="Z309" s="500"/>
      <c r="AA309" s="500"/>
      <c r="AB309" s="500"/>
      <c r="AC309" s="500"/>
      <c r="AD309" s="500"/>
      <c r="AE309" s="500"/>
      <c r="AF309" s="1027"/>
      <c r="AG309" s="1014">
        <f>+E309*U309</f>
        <v>0</v>
      </c>
      <c r="AH309" s="1014">
        <f t="shared" si="223"/>
        <v>0</v>
      </c>
      <c r="AI309" s="1014">
        <f t="shared" si="223"/>
        <v>0</v>
      </c>
      <c r="AJ309" s="1014">
        <f t="shared" si="223"/>
        <v>0</v>
      </c>
      <c r="AK309" s="1014">
        <f t="shared" si="223"/>
        <v>0</v>
      </c>
      <c r="AL309" s="1014">
        <f t="shared" si="223"/>
        <v>0</v>
      </c>
      <c r="AM309" s="1014">
        <f t="shared" si="223"/>
        <v>0</v>
      </c>
      <c r="AN309" s="1014">
        <f t="shared" si="223"/>
        <v>0</v>
      </c>
      <c r="AO309" s="1014">
        <f t="shared" si="223"/>
        <v>0</v>
      </c>
      <c r="AP309" s="1014">
        <f t="shared" si="223"/>
        <v>0</v>
      </c>
      <c r="AQ309" s="1014">
        <f t="shared" si="223"/>
        <v>0</v>
      </c>
      <c r="AR309" s="1014">
        <f t="shared" si="223"/>
        <v>0</v>
      </c>
      <c r="AS309" s="498">
        <f t="shared" si="199"/>
        <v>0</v>
      </c>
    </row>
    <row r="310" spans="2:45" x14ac:dyDescent="0.2">
      <c r="B310" s="51" t="s">
        <v>665</v>
      </c>
      <c r="C310" s="509" t="s">
        <v>481</v>
      </c>
      <c r="D310" s="510" t="s">
        <v>131</v>
      </c>
      <c r="E310" s="513">
        <f t="shared" ref="E310:P310" si="224">E311+E312</f>
        <v>0</v>
      </c>
      <c r="F310" s="513">
        <f t="shared" si="224"/>
        <v>0</v>
      </c>
      <c r="G310" s="513">
        <f t="shared" si="224"/>
        <v>0</v>
      </c>
      <c r="H310" s="513">
        <f t="shared" si="224"/>
        <v>0</v>
      </c>
      <c r="I310" s="513">
        <f t="shared" si="224"/>
        <v>0</v>
      </c>
      <c r="J310" s="513">
        <f t="shared" si="224"/>
        <v>0</v>
      </c>
      <c r="K310" s="513">
        <f t="shared" si="224"/>
        <v>0</v>
      </c>
      <c r="L310" s="513">
        <f t="shared" si="224"/>
        <v>0</v>
      </c>
      <c r="M310" s="513">
        <f t="shared" si="224"/>
        <v>0</v>
      </c>
      <c r="N310" s="513">
        <f t="shared" si="224"/>
        <v>0</v>
      </c>
      <c r="O310" s="513">
        <f t="shared" si="224"/>
        <v>0</v>
      </c>
      <c r="P310" s="513">
        <f t="shared" si="224"/>
        <v>0</v>
      </c>
      <c r="Q310" s="131">
        <f t="shared" ref="Q310:Q317" si="225">SUM(E310:P310)</f>
        <v>0</v>
      </c>
      <c r="R310" s="493"/>
      <c r="S310" s="51" t="s">
        <v>665</v>
      </c>
      <c r="T310" s="509" t="s">
        <v>481</v>
      </c>
      <c r="U310" s="513">
        <f>U311+U312</f>
        <v>0</v>
      </c>
      <c r="V310" s="513"/>
      <c r="W310" s="513"/>
      <c r="X310" s="513"/>
      <c r="Y310" s="513"/>
      <c r="Z310" s="513"/>
      <c r="AA310" s="513"/>
      <c r="AB310" s="513"/>
      <c r="AC310" s="513"/>
      <c r="AD310" s="513"/>
      <c r="AE310" s="513"/>
      <c r="AF310" s="1028"/>
      <c r="AG310" s="1014">
        <f>AG311+AG312</f>
        <v>0</v>
      </c>
      <c r="AH310" s="513">
        <f t="shared" ref="AH310:AR310" si="226">AH311+AH312</f>
        <v>0</v>
      </c>
      <c r="AI310" s="513">
        <f t="shared" si="226"/>
        <v>0</v>
      </c>
      <c r="AJ310" s="513">
        <f t="shared" si="226"/>
        <v>0</v>
      </c>
      <c r="AK310" s="513">
        <f t="shared" si="226"/>
        <v>0</v>
      </c>
      <c r="AL310" s="513">
        <f t="shared" si="226"/>
        <v>0</v>
      </c>
      <c r="AM310" s="513">
        <f t="shared" si="226"/>
        <v>0</v>
      </c>
      <c r="AN310" s="513">
        <f t="shared" si="226"/>
        <v>0</v>
      </c>
      <c r="AO310" s="513">
        <f t="shared" si="226"/>
        <v>0</v>
      </c>
      <c r="AP310" s="513">
        <f t="shared" si="226"/>
        <v>0</v>
      </c>
      <c r="AQ310" s="513">
        <f t="shared" si="226"/>
        <v>0</v>
      </c>
      <c r="AR310" s="513">
        <f t="shared" si="226"/>
        <v>0</v>
      </c>
      <c r="AS310" s="131">
        <f t="shared" si="199"/>
        <v>0</v>
      </c>
    </row>
    <row r="311" spans="2:45" x14ac:dyDescent="0.2">
      <c r="B311" s="51" t="s">
        <v>666</v>
      </c>
      <c r="C311" s="511" t="s">
        <v>482</v>
      </c>
      <c r="D311" s="510" t="s">
        <v>131</v>
      </c>
      <c r="E311" s="500"/>
      <c r="F311" s="500"/>
      <c r="G311" s="500"/>
      <c r="H311" s="500"/>
      <c r="I311" s="500"/>
      <c r="J311" s="500"/>
      <c r="K311" s="500"/>
      <c r="L311" s="500"/>
      <c r="M311" s="500"/>
      <c r="N311" s="500"/>
      <c r="O311" s="500"/>
      <c r="P311" s="500"/>
      <c r="Q311" s="131">
        <f t="shared" si="225"/>
        <v>0</v>
      </c>
      <c r="R311" s="493"/>
      <c r="S311" s="51" t="s">
        <v>666</v>
      </c>
      <c r="T311" s="511" t="s">
        <v>482</v>
      </c>
      <c r="U311" s="500"/>
      <c r="V311" s="500"/>
      <c r="W311" s="500"/>
      <c r="X311" s="500"/>
      <c r="Y311" s="500"/>
      <c r="Z311" s="500"/>
      <c r="AA311" s="500"/>
      <c r="AB311" s="500"/>
      <c r="AC311" s="500"/>
      <c r="AD311" s="500"/>
      <c r="AE311" s="500"/>
      <c r="AF311" s="1027"/>
      <c r="AG311" s="1014">
        <f>+E311*U311</f>
        <v>0</v>
      </c>
      <c r="AH311" s="1014">
        <f t="shared" ref="AH311:AR312" si="227">+F311*V311</f>
        <v>0</v>
      </c>
      <c r="AI311" s="1014">
        <f t="shared" si="227"/>
        <v>0</v>
      </c>
      <c r="AJ311" s="1014">
        <f t="shared" si="227"/>
        <v>0</v>
      </c>
      <c r="AK311" s="1014">
        <f t="shared" si="227"/>
        <v>0</v>
      </c>
      <c r="AL311" s="1014">
        <f t="shared" si="227"/>
        <v>0</v>
      </c>
      <c r="AM311" s="1014">
        <f t="shared" si="227"/>
        <v>0</v>
      </c>
      <c r="AN311" s="1014">
        <f t="shared" si="227"/>
        <v>0</v>
      </c>
      <c r="AO311" s="1014">
        <f t="shared" si="227"/>
        <v>0</v>
      </c>
      <c r="AP311" s="1014">
        <f t="shared" si="227"/>
        <v>0</v>
      </c>
      <c r="AQ311" s="1014">
        <f t="shared" si="227"/>
        <v>0</v>
      </c>
      <c r="AR311" s="1014">
        <f t="shared" si="227"/>
        <v>0</v>
      </c>
      <c r="AS311" s="131">
        <f t="shared" si="199"/>
        <v>0</v>
      </c>
    </row>
    <row r="312" spans="2:45" x14ac:dyDescent="0.2">
      <c r="B312" s="51" t="s">
        <v>667</v>
      </c>
      <c r="C312" s="511" t="s">
        <v>483</v>
      </c>
      <c r="D312" s="510" t="s">
        <v>131</v>
      </c>
      <c r="E312" s="500"/>
      <c r="F312" s="500"/>
      <c r="G312" s="500"/>
      <c r="H312" s="500"/>
      <c r="I312" s="500"/>
      <c r="J312" s="500"/>
      <c r="K312" s="500"/>
      <c r="L312" s="500"/>
      <c r="M312" s="500"/>
      <c r="N312" s="500"/>
      <c r="O312" s="500"/>
      <c r="P312" s="500"/>
      <c r="Q312" s="131">
        <f t="shared" si="225"/>
        <v>0</v>
      </c>
      <c r="R312" s="493"/>
      <c r="S312" s="51" t="s">
        <v>667</v>
      </c>
      <c r="T312" s="511" t="s">
        <v>483</v>
      </c>
      <c r="U312" s="500"/>
      <c r="V312" s="500"/>
      <c r="W312" s="500"/>
      <c r="X312" s="500"/>
      <c r="Y312" s="500"/>
      <c r="Z312" s="500"/>
      <c r="AA312" s="500"/>
      <c r="AB312" s="500"/>
      <c r="AC312" s="500"/>
      <c r="AD312" s="500"/>
      <c r="AE312" s="500"/>
      <c r="AF312" s="1027"/>
      <c r="AG312" s="1014">
        <f>+E312*U312</f>
        <v>0</v>
      </c>
      <c r="AH312" s="1014">
        <f t="shared" si="227"/>
        <v>0</v>
      </c>
      <c r="AI312" s="1014">
        <f t="shared" si="227"/>
        <v>0</v>
      </c>
      <c r="AJ312" s="1014">
        <f t="shared" si="227"/>
        <v>0</v>
      </c>
      <c r="AK312" s="1014">
        <f t="shared" si="227"/>
        <v>0</v>
      </c>
      <c r="AL312" s="1014">
        <f t="shared" si="227"/>
        <v>0</v>
      </c>
      <c r="AM312" s="1014">
        <f t="shared" si="227"/>
        <v>0</v>
      </c>
      <c r="AN312" s="1014">
        <f t="shared" si="227"/>
        <v>0</v>
      </c>
      <c r="AO312" s="1014">
        <f t="shared" si="227"/>
        <v>0</v>
      </c>
      <c r="AP312" s="1014">
        <f t="shared" si="227"/>
        <v>0</v>
      </c>
      <c r="AQ312" s="1014">
        <f t="shared" si="227"/>
        <v>0</v>
      </c>
      <c r="AR312" s="1014">
        <f t="shared" si="227"/>
        <v>0</v>
      </c>
      <c r="AS312" s="131">
        <f t="shared" si="199"/>
        <v>0</v>
      </c>
    </row>
    <row r="313" spans="2:45" x14ac:dyDescent="0.2">
      <c r="B313" s="51" t="s">
        <v>668</v>
      </c>
      <c r="C313" s="512" t="s">
        <v>484</v>
      </c>
      <c r="D313" s="510" t="s">
        <v>485</v>
      </c>
      <c r="E313" s="513">
        <f t="shared" ref="E313:P313" si="228">E314+E315</f>
        <v>0</v>
      </c>
      <c r="F313" s="513">
        <f t="shared" si="228"/>
        <v>0</v>
      </c>
      <c r="G313" s="513">
        <f t="shared" si="228"/>
        <v>0</v>
      </c>
      <c r="H313" s="513">
        <f t="shared" si="228"/>
        <v>0</v>
      </c>
      <c r="I313" s="513">
        <f t="shared" si="228"/>
        <v>0</v>
      </c>
      <c r="J313" s="513">
        <f t="shared" si="228"/>
        <v>0</v>
      </c>
      <c r="K313" s="513">
        <f t="shared" si="228"/>
        <v>0</v>
      </c>
      <c r="L313" s="513">
        <f t="shared" si="228"/>
        <v>0</v>
      </c>
      <c r="M313" s="513">
        <f t="shared" si="228"/>
        <v>0</v>
      </c>
      <c r="N313" s="513">
        <f t="shared" si="228"/>
        <v>0</v>
      </c>
      <c r="O313" s="513">
        <f t="shared" si="228"/>
        <v>0</v>
      </c>
      <c r="P313" s="513">
        <f t="shared" si="228"/>
        <v>0</v>
      </c>
      <c r="Q313" s="131">
        <f t="shared" si="225"/>
        <v>0</v>
      </c>
      <c r="R313" s="493"/>
      <c r="S313" s="51" t="s">
        <v>668</v>
      </c>
      <c r="T313" s="512" t="s">
        <v>484</v>
      </c>
      <c r="U313" s="513">
        <f>U314+U315</f>
        <v>0</v>
      </c>
      <c r="V313" s="513"/>
      <c r="W313" s="513"/>
      <c r="X313" s="513"/>
      <c r="Y313" s="513"/>
      <c r="Z313" s="513"/>
      <c r="AA313" s="513"/>
      <c r="AB313" s="513"/>
      <c r="AC313" s="513"/>
      <c r="AD313" s="513"/>
      <c r="AE313" s="513"/>
      <c r="AF313" s="1028"/>
      <c r="AG313" s="1014">
        <f>AG314+AG315</f>
        <v>0</v>
      </c>
      <c r="AH313" s="513">
        <f t="shared" ref="AH313:AR313" si="229">AH314+AH315</f>
        <v>0</v>
      </c>
      <c r="AI313" s="513">
        <f t="shared" si="229"/>
        <v>0</v>
      </c>
      <c r="AJ313" s="513">
        <f t="shared" si="229"/>
        <v>0</v>
      </c>
      <c r="AK313" s="513">
        <f t="shared" si="229"/>
        <v>0</v>
      </c>
      <c r="AL313" s="513">
        <f t="shared" si="229"/>
        <v>0</v>
      </c>
      <c r="AM313" s="513">
        <f t="shared" si="229"/>
        <v>0</v>
      </c>
      <c r="AN313" s="513">
        <f t="shared" si="229"/>
        <v>0</v>
      </c>
      <c r="AO313" s="513">
        <f t="shared" si="229"/>
        <v>0</v>
      </c>
      <c r="AP313" s="513">
        <f t="shared" si="229"/>
        <v>0</v>
      </c>
      <c r="AQ313" s="513">
        <f t="shared" si="229"/>
        <v>0</v>
      </c>
      <c r="AR313" s="513">
        <f t="shared" si="229"/>
        <v>0</v>
      </c>
      <c r="AS313" s="131">
        <f t="shared" si="199"/>
        <v>0</v>
      </c>
    </row>
    <row r="314" spans="2:45" x14ac:dyDescent="0.2">
      <c r="B314" s="764" t="s">
        <v>669</v>
      </c>
      <c r="C314" s="512" t="s">
        <v>496</v>
      </c>
      <c r="D314" s="510" t="s">
        <v>485</v>
      </c>
      <c r="E314" s="514"/>
      <c r="F314" s="514"/>
      <c r="G314" s="514"/>
      <c r="H314" s="514"/>
      <c r="I314" s="514"/>
      <c r="J314" s="514"/>
      <c r="K314" s="514"/>
      <c r="L314" s="514"/>
      <c r="M314" s="514"/>
      <c r="N314" s="514"/>
      <c r="O314" s="514"/>
      <c r="P314" s="514"/>
      <c r="Q314" s="131">
        <f t="shared" si="225"/>
        <v>0</v>
      </c>
      <c r="R314" s="493"/>
      <c r="S314" s="764" t="s">
        <v>669</v>
      </c>
      <c r="T314" s="512" t="s">
        <v>496</v>
      </c>
      <c r="U314" s="514"/>
      <c r="V314" s="514"/>
      <c r="W314" s="514"/>
      <c r="X314" s="514"/>
      <c r="Y314" s="514"/>
      <c r="Z314" s="514"/>
      <c r="AA314" s="514"/>
      <c r="AB314" s="514"/>
      <c r="AC314" s="514"/>
      <c r="AD314" s="514"/>
      <c r="AE314" s="514"/>
      <c r="AF314" s="1030"/>
      <c r="AG314" s="1015">
        <f>+E314*U314</f>
        <v>0</v>
      </c>
      <c r="AH314" s="1015">
        <f t="shared" ref="AH314:AR315" si="230">+F314*V314</f>
        <v>0</v>
      </c>
      <c r="AI314" s="1015">
        <f t="shared" si="230"/>
        <v>0</v>
      </c>
      <c r="AJ314" s="1015">
        <f t="shared" si="230"/>
        <v>0</v>
      </c>
      <c r="AK314" s="1015">
        <f t="shared" si="230"/>
        <v>0</v>
      </c>
      <c r="AL314" s="1015">
        <f t="shared" si="230"/>
        <v>0</v>
      </c>
      <c r="AM314" s="1015">
        <f t="shared" si="230"/>
        <v>0</v>
      </c>
      <c r="AN314" s="1015">
        <f t="shared" si="230"/>
        <v>0</v>
      </c>
      <c r="AO314" s="1015">
        <f t="shared" si="230"/>
        <v>0</v>
      </c>
      <c r="AP314" s="1015">
        <f t="shared" si="230"/>
        <v>0</v>
      </c>
      <c r="AQ314" s="1015">
        <f t="shared" si="230"/>
        <v>0</v>
      </c>
      <c r="AR314" s="1015">
        <f t="shared" si="230"/>
        <v>0</v>
      </c>
      <c r="AS314" s="131">
        <f t="shared" ref="AS314:AS345" si="231">SUM(AG314:AR314)</f>
        <v>0</v>
      </c>
    </row>
    <row r="315" spans="2:45" x14ac:dyDescent="0.2">
      <c r="B315" s="767" t="s">
        <v>670</v>
      </c>
      <c r="C315" s="527" t="s">
        <v>491</v>
      </c>
      <c r="D315" s="528" t="s">
        <v>485</v>
      </c>
      <c r="E315" s="506"/>
      <c r="F315" s="506"/>
      <c r="G315" s="506"/>
      <c r="H315" s="506"/>
      <c r="I315" s="506"/>
      <c r="J315" s="506"/>
      <c r="K315" s="506"/>
      <c r="L315" s="506"/>
      <c r="M315" s="506"/>
      <c r="N315" s="506"/>
      <c r="O315" s="506"/>
      <c r="P315" s="506"/>
      <c r="Q315" s="529">
        <f t="shared" si="225"/>
        <v>0</v>
      </c>
      <c r="R315" s="493"/>
      <c r="S315" s="767" t="s">
        <v>670</v>
      </c>
      <c r="T315" s="527" t="s">
        <v>491</v>
      </c>
      <c r="U315" s="506"/>
      <c r="V315" s="506"/>
      <c r="W315" s="506"/>
      <c r="X315" s="506"/>
      <c r="Y315" s="506"/>
      <c r="Z315" s="506"/>
      <c r="AA315" s="506"/>
      <c r="AB315" s="506"/>
      <c r="AC315" s="506"/>
      <c r="AD315" s="506"/>
      <c r="AE315" s="506"/>
      <c r="AF315" s="1034"/>
      <c r="AG315" s="1019">
        <f>+E315*U315</f>
        <v>0</v>
      </c>
      <c r="AH315" s="1019">
        <f t="shared" si="230"/>
        <v>0</v>
      </c>
      <c r="AI315" s="1019">
        <f t="shared" si="230"/>
        <v>0</v>
      </c>
      <c r="AJ315" s="1019">
        <f t="shared" si="230"/>
        <v>0</v>
      </c>
      <c r="AK315" s="1019">
        <f t="shared" si="230"/>
        <v>0</v>
      </c>
      <c r="AL315" s="1019">
        <f t="shared" si="230"/>
        <v>0</v>
      </c>
      <c r="AM315" s="1019">
        <f t="shared" si="230"/>
        <v>0</v>
      </c>
      <c r="AN315" s="1019">
        <f t="shared" si="230"/>
        <v>0</v>
      </c>
      <c r="AO315" s="1019">
        <f t="shared" si="230"/>
        <v>0</v>
      </c>
      <c r="AP315" s="1019">
        <f t="shared" si="230"/>
        <v>0</v>
      </c>
      <c r="AQ315" s="1019">
        <f t="shared" si="230"/>
        <v>0</v>
      </c>
      <c r="AR315" s="1019">
        <f t="shared" si="230"/>
        <v>0</v>
      </c>
      <c r="AS315" s="529">
        <f t="shared" si="231"/>
        <v>0</v>
      </c>
    </row>
    <row r="316" spans="2:45" x14ac:dyDescent="0.2">
      <c r="B316" s="768" t="s">
        <v>271</v>
      </c>
      <c r="C316" s="769" t="s">
        <v>671</v>
      </c>
      <c r="D316" s="658" t="s">
        <v>131</v>
      </c>
      <c r="E316" s="770">
        <f>E293+E282</f>
        <v>0</v>
      </c>
      <c r="F316" s="770">
        <f t="shared" ref="F316:P316" si="232">F293+F282</f>
        <v>0</v>
      </c>
      <c r="G316" s="770">
        <f t="shared" si="232"/>
        <v>0</v>
      </c>
      <c r="H316" s="770">
        <f t="shared" si="232"/>
        <v>0</v>
      </c>
      <c r="I316" s="770">
        <f t="shared" si="232"/>
        <v>0</v>
      </c>
      <c r="J316" s="770">
        <f t="shared" si="232"/>
        <v>0</v>
      </c>
      <c r="K316" s="770">
        <f t="shared" si="232"/>
        <v>0</v>
      </c>
      <c r="L316" s="770">
        <f t="shared" si="232"/>
        <v>0</v>
      </c>
      <c r="M316" s="770">
        <f t="shared" si="232"/>
        <v>0</v>
      </c>
      <c r="N316" s="770">
        <f t="shared" si="232"/>
        <v>0</v>
      </c>
      <c r="O316" s="770">
        <f t="shared" si="232"/>
        <v>0</v>
      </c>
      <c r="P316" s="770">
        <f t="shared" si="232"/>
        <v>0</v>
      </c>
      <c r="Q316" s="530">
        <f t="shared" si="225"/>
        <v>0</v>
      </c>
      <c r="R316" s="493"/>
      <c r="S316" s="768" t="s">
        <v>271</v>
      </c>
      <c r="T316" s="769" t="s">
        <v>671</v>
      </c>
      <c r="U316" s="770">
        <f>U293+U282</f>
        <v>0</v>
      </c>
      <c r="V316" s="770"/>
      <c r="W316" s="770"/>
      <c r="X316" s="770"/>
      <c r="Y316" s="770"/>
      <c r="Z316" s="770"/>
      <c r="AA316" s="770"/>
      <c r="AB316" s="770"/>
      <c r="AC316" s="770"/>
      <c r="AD316" s="770"/>
      <c r="AE316" s="770"/>
      <c r="AF316" s="1035"/>
      <c r="AG316" s="1020">
        <f>AG293+AG282</f>
        <v>0</v>
      </c>
      <c r="AH316" s="770">
        <f t="shared" ref="AH316:AQ316" si="233">AH293+AH282</f>
        <v>0</v>
      </c>
      <c r="AI316" s="770">
        <f t="shared" si="233"/>
        <v>0</v>
      </c>
      <c r="AJ316" s="770">
        <f t="shared" si="233"/>
        <v>0</v>
      </c>
      <c r="AK316" s="770">
        <f t="shared" si="233"/>
        <v>0</v>
      </c>
      <c r="AL316" s="770">
        <f t="shared" si="233"/>
        <v>0</v>
      </c>
      <c r="AM316" s="770">
        <f t="shared" si="233"/>
        <v>0</v>
      </c>
      <c r="AN316" s="770">
        <f t="shared" si="233"/>
        <v>0</v>
      </c>
      <c r="AO316" s="770">
        <f t="shared" si="233"/>
        <v>0</v>
      </c>
      <c r="AP316" s="770">
        <f t="shared" si="233"/>
        <v>0</v>
      </c>
      <c r="AQ316" s="770">
        <f t="shared" si="233"/>
        <v>0</v>
      </c>
      <c r="AR316" s="770">
        <f>AR293+AR282</f>
        <v>0</v>
      </c>
      <c r="AS316" s="530">
        <f t="shared" si="231"/>
        <v>0</v>
      </c>
    </row>
    <row r="317" spans="2:45" x14ac:dyDescent="0.2">
      <c r="B317" s="48" t="s">
        <v>272</v>
      </c>
      <c r="C317" s="491" t="s">
        <v>498</v>
      </c>
      <c r="D317" s="771"/>
      <c r="E317" s="133">
        <f>E320+E321+E322+E325</f>
        <v>0</v>
      </c>
      <c r="F317" s="133">
        <f t="shared" ref="F317:P317" si="234">F320+F321+F322+F325</f>
        <v>0</v>
      </c>
      <c r="G317" s="133">
        <f t="shared" si="234"/>
        <v>0</v>
      </c>
      <c r="H317" s="133">
        <f t="shared" si="234"/>
        <v>0</v>
      </c>
      <c r="I317" s="133">
        <f t="shared" si="234"/>
        <v>0</v>
      </c>
      <c r="J317" s="133">
        <f t="shared" si="234"/>
        <v>0</v>
      </c>
      <c r="K317" s="133">
        <f t="shared" si="234"/>
        <v>0</v>
      </c>
      <c r="L317" s="133">
        <f t="shared" si="234"/>
        <v>0</v>
      </c>
      <c r="M317" s="133">
        <f t="shared" si="234"/>
        <v>0</v>
      </c>
      <c r="N317" s="133">
        <f t="shared" si="234"/>
        <v>0</v>
      </c>
      <c r="O317" s="133">
        <f t="shared" si="234"/>
        <v>0</v>
      </c>
      <c r="P317" s="133">
        <f t="shared" si="234"/>
        <v>0</v>
      </c>
      <c r="Q317" s="134">
        <f t="shared" si="225"/>
        <v>0</v>
      </c>
      <c r="R317" s="493"/>
      <c r="S317" s="48" t="s">
        <v>272</v>
      </c>
      <c r="T317" s="491" t="s">
        <v>498</v>
      </c>
      <c r="U317" s="133">
        <f>U320+U321+U322+U325</f>
        <v>0</v>
      </c>
      <c r="V317" s="133"/>
      <c r="W317" s="133"/>
      <c r="X317" s="133"/>
      <c r="Y317" s="133"/>
      <c r="Z317" s="133"/>
      <c r="AA317" s="133"/>
      <c r="AB317" s="133"/>
      <c r="AC317" s="133"/>
      <c r="AD317" s="133"/>
      <c r="AE317" s="133"/>
      <c r="AF317" s="1031"/>
      <c r="AG317" s="1016">
        <f>AG320+AG321+AG322+AG325</f>
        <v>0</v>
      </c>
      <c r="AH317" s="133">
        <f t="shared" ref="AH317:AR317" si="235">AH320+AH321+AH322+AH325</f>
        <v>0</v>
      </c>
      <c r="AI317" s="133">
        <f t="shared" si="235"/>
        <v>0</v>
      </c>
      <c r="AJ317" s="133">
        <f t="shared" si="235"/>
        <v>0</v>
      </c>
      <c r="AK317" s="133">
        <f t="shared" si="235"/>
        <v>0</v>
      </c>
      <c r="AL317" s="133">
        <f t="shared" si="235"/>
        <v>0</v>
      </c>
      <c r="AM317" s="133">
        <f t="shared" si="235"/>
        <v>0</v>
      </c>
      <c r="AN317" s="133">
        <f t="shared" si="235"/>
        <v>0</v>
      </c>
      <c r="AO317" s="133">
        <f t="shared" si="235"/>
        <v>0</v>
      </c>
      <c r="AP317" s="133">
        <f t="shared" si="235"/>
        <v>0</v>
      </c>
      <c r="AQ317" s="133">
        <f t="shared" si="235"/>
        <v>0</v>
      </c>
      <c r="AR317" s="133">
        <f t="shared" si="235"/>
        <v>0</v>
      </c>
      <c r="AS317" s="134">
        <f t="shared" si="231"/>
        <v>0</v>
      </c>
    </row>
    <row r="318" spans="2:45" x14ac:dyDescent="0.2">
      <c r="B318" s="72" t="s">
        <v>419</v>
      </c>
      <c r="C318" s="516" t="s">
        <v>488</v>
      </c>
      <c r="D318" s="517"/>
      <c r="E318" s="761"/>
      <c r="F318" s="761"/>
      <c r="G318" s="761"/>
      <c r="H318" s="761"/>
      <c r="I318" s="761"/>
      <c r="J318" s="761"/>
      <c r="K318" s="761"/>
      <c r="L318" s="761"/>
      <c r="M318" s="761"/>
      <c r="N318" s="761"/>
      <c r="O318" s="761"/>
      <c r="P318" s="761"/>
      <c r="Q318" s="518"/>
      <c r="R318" s="493"/>
      <c r="S318" s="72" t="s">
        <v>419</v>
      </c>
      <c r="T318" s="516" t="s">
        <v>488</v>
      </c>
      <c r="U318" s="761"/>
      <c r="V318" s="761"/>
      <c r="W318" s="761"/>
      <c r="X318" s="761"/>
      <c r="Y318" s="761"/>
      <c r="Z318" s="761"/>
      <c r="AA318" s="761"/>
      <c r="AB318" s="761"/>
      <c r="AC318" s="761"/>
      <c r="AD318" s="761"/>
      <c r="AE318" s="761"/>
      <c r="AF318" s="1025"/>
      <c r="AG318" s="1012"/>
      <c r="AH318" s="761"/>
      <c r="AI318" s="761"/>
      <c r="AJ318" s="761"/>
      <c r="AK318" s="761"/>
      <c r="AL318" s="761"/>
      <c r="AM318" s="761"/>
      <c r="AN318" s="761"/>
      <c r="AO318" s="761"/>
      <c r="AP318" s="761"/>
      <c r="AQ318" s="761"/>
      <c r="AR318" s="761"/>
      <c r="AS318" s="518">
        <f t="shared" si="231"/>
        <v>0</v>
      </c>
    </row>
    <row r="319" spans="2:45" x14ac:dyDescent="0.2">
      <c r="B319" s="762" t="s">
        <v>672</v>
      </c>
      <c r="C319" s="763" t="s">
        <v>647</v>
      </c>
      <c r="D319" s="606" t="s">
        <v>479</v>
      </c>
      <c r="E319" s="135"/>
      <c r="F319" s="135"/>
      <c r="G319" s="135"/>
      <c r="H319" s="135"/>
      <c r="I319" s="135"/>
      <c r="J319" s="135"/>
      <c r="K319" s="135"/>
      <c r="L319" s="135"/>
      <c r="M319" s="135"/>
      <c r="N319" s="135"/>
      <c r="O319" s="135"/>
      <c r="P319" s="135"/>
      <c r="Q319" s="608"/>
      <c r="R319" s="493"/>
      <c r="S319" s="762" t="s">
        <v>672</v>
      </c>
      <c r="T319" s="763" t="s">
        <v>647</v>
      </c>
      <c r="U319" s="135"/>
      <c r="V319" s="135"/>
      <c r="W319" s="135"/>
      <c r="X319" s="135"/>
      <c r="Y319" s="135"/>
      <c r="Z319" s="135"/>
      <c r="AA319" s="135"/>
      <c r="AB319" s="135"/>
      <c r="AC319" s="135"/>
      <c r="AD319" s="135"/>
      <c r="AE319" s="135"/>
      <c r="AF319" s="1026"/>
      <c r="AG319" s="1013"/>
      <c r="AH319" s="135"/>
      <c r="AI319" s="135"/>
      <c r="AJ319" s="135"/>
      <c r="AK319" s="135"/>
      <c r="AL319" s="135"/>
      <c r="AM319" s="135"/>
      <c r="AN319" s="135"/>
      <c r="AO319" s="135"/>
      <c r="AP319" s="135"/>
      <c r="AQ319" s="135"/>
      <c r="AR319" s="135"/>
      <c r="AS319" s="608">
        <f t="shared" si="231"/>
        <v>0</v>
      </c>
    </row>
    <row r="320" spans="2:45" x14ac:dyDescent="0.2">
      <c r="B320" s="51" t="s">
        <v>673</v>
      </c>
      <c r="C320" s="495" t="s">
        <v>648</v>
      </c>
      <c r="D320" s="496" t="s">
        <v>479</v>
      </c>
      <c r="E320" s="500"/>
      <c r="F320" s="500"/>
      <c r="G320" s="500"/>
      <c r="H320" s="500"/>
      <c r="I320" s="500"/>
      <c r="J320" s="500"/>
      <c r="K320" s="500"/>
      <c r="L320" s="500"/>
      <c r="M320" s="500"/>
      <c r="N320" s="500"/>
      <c r="O320" s="500"/>
      <c r="P320" s="500"/>
      <c r="Q320" s="498">
        <f>SUM(E320:P320)</f>
        <v>0</v>
      </c>
      <c r="R320" s="493"/>
      <c r="S320" s="51" t="s">
        <v>673</v>
      </c>
      <c r="T320" s="495" t="s">
        <v>648</v>
      </c>
      <c r="U320" s="500"/>
      <c r="V320" s="500"/>
      <c r="W320" s="500"/>
      <c r="X320" s="500"/>
      <c r="Y320" s="500"/>
      <c r="Z320" s="500"/>
      <c r="AA320" s="500"/>
      <c r="AB320" s="500"/>
      <c r="AC320" s="500"/>
      <c r="AD320" s="500"/>
      <c r="AE320" s="500"/>
      <c r="AF320" s="1027"/>
      <c r="AG320" s="1014">
        <f>+E320*U320</f>
        <v>0</v>
      </c>
      <c r="AH320" s="1014">
        <f t="shared" ref="AH320:AR321" si="236">+F320*V320</f>
        <v>0</v>
      </c>
      <c r="AI320" s="1014">
        <f t="shared" si="236"/>
        <v>0</v>
      </c>
      <c r="AJ320" s="1014">
        <f t="shared" si="236"/>
        <v>0</v>
      </c>
      <c r="AK320" s="1014">
        <f t="shared" si="236"/>
        <v>0</v>
      </c>
      <c r="AL320" s="1014">
        <f t="shared" si="236"/>
        <v>0</v>
      </c>
      <c r="AM320" s="1014">
        <f t="shared" si="236"/>
        <v>0</v>
      </c>
      <c r="AN320" s="1014">
        <f t="shared" si="236"/>
        <v>0</v>
      </c>
      <c r="AO320" s="1014">
        <f t="shared" si="236"/>
        <v>0</v>
      </c>
      <c r="AP320" s="1014">
        <f t="shared" si="236"/>
        <v>0</v>
      </c>
      <c r="AQ320" s="1014">
        <f t="shared" si="236"/>
        <v>0</v>
      </c>
      <c r="AR320" s="1014">
        <f t="shared" si="236"/>
        <v>0</v>
      </c>
      <c r="AS320" s="498">
        <f t="shared" si="231"/>
        <v>0</v>
      </c>
    </row>
    <row r="321" spans="2:45" x14ac:dyDescent="0.2">
      <c r="B321" s="51" t="s">
        <v>674</v>
      </c>
      <c r="C321" s="495" t="s">
        <v>480</v>
      </c>
      <c r="D321" s="496" t="s">
        <v>479</v>
      </c>
      <c r="E321" s="500"/>
      <c r="F321" s="500"/>
      <c r="G321" s="500"/>
      <c r="H321" s="500"/>
      <c r="I321" s="500"/>
      <c r="J321" s="500"/>
      <c r="K321" s="500"/>
      <c r="L321" s="500"/>
      <c r="M321" s="500"/>
      <c r="N321" s="500"/>
      <c r="O321" s="500"/>
      <c r="P321" s="500"/>
      <c r="Q321" s="498">
        <f>SUM(E321:P321)</f>
        <v>0</v>
      </c>
      <c r="R321" s="493"/>
      <c r="S321" s="51" t="s">
        <v>674</v>
      </c>
      <c r="T321" s="495" t="s">
        <v>480</v>
      </c>
      <c r="U321" s="500"/>
      <c r="V321" s="500"/>
      <c r="W321" s="500"/>
      <c r="X321" s="500"/>
      <c r="Y321" s="500"/>
      <c r="Z321" s="500"/>
      <c r="AA321" s="500"/>
      <c r="AB321" s="500"/>
      <c r="AC321" s="500"/>
      <c r="AD321" s="500"/>
      <c r="AE321" s="500"/>
      <c r="AF321" s="1027"/>
      <c r="AG321" s="1014">
        <f>+E321*U321</f>
        <v>0</v>
      </c>
      <c r="AH321" s="1014">
        <f t="shared" si="236"/>
        <v>0</v>
      </c>
      <c r="AI321" s="1014">
        <f t="shared" si="236"/>
        <v>0</v>
      </c>
      <c r="AJ321" s="1014">
        <f t="shared" si="236"/>
        <v>0</v>
      </c>
      <c r="AK321" s="1014">
        <f t="shared" si="236"/>
        <v>0</v>
      </c>
      <c r="AL321" s="1014">
        <f t="shared" si="236"/>
        <v>0</v>
      </c>
      <c r="AM321" s="1014">
        <f t="shared" si="236"/>
        <v>0</v>
      </c>
      <c r="AN321" s="1014">
        <f t="shared" si="236"/>
        <v>0</v>
      </c>
      <c r="AO321" s="1014">
        <f t="shared" si="236"/>
        <v>0</v>
      </c>
      <c r="AP321" s="1014">
        <f t="shared" si="236"/>
        <v>0</v>
      </c>
      <c r="AQ321" s="1014">
        <f t="shared" si="236"/>
        <v>0</v>
      </c>
      <c r="AR321" s="1014">
        <f t="shared" si="236"/>
        <v>0</v>
      </c>
      <c r="AS321" s="498">
        <f t="shared" si="231"/>
        <v>0</v>
      </c>
    </row>
    <row r="322" spans="2:45" x14ac:dyDescent="0.2">
      <c r="B322" s="51" t="s">
        <v>37</v>
      </c>
      <c r="C322" s="509" t="s">
        <v>481</v>
      </c>
      <c r="D322" s="510" t="s">
        <v>131</v>
      </c>
      <c r="E322" s="513">
        <f t="shared" ref="E322:P322" si="237">E323+E324</f>
        <v>0</v>
      </c>
      <c r="F322" s="513">
        <f t="shared" si="237"/>
        <v>0</v>
      </c>
      <c r="G322" s="513">
        <f t="shared" si="237"/>
        <v>0</v>
      </c>
      <c r="H322" s="513">
        <f t="shared" si="237"/>
        <v>0</v>
      </c>
      <c r="I322" s="513">
        <f t="shared" si="237"/>
        <v>0</v>
      </c>
      <c r="J322" s="513">
        <f t="shared" si="237"/>
        <v>0</v>
      </c>
      <c r="K322" s="513">
        <f t="shared" si="237"/>
        <v>0</v>
      </c>
      <c r="L322" s="513">
        <f t="shared" si="237"/>
        <v>0</v>
      </c>
      <c r="M322" s="513">
        <f t="shared" si="237"/>
        <v>0</v>
      </c>
      <c r="N322" s="513">
        <f t="shared" si="237"/>
        <v>0</v>
      </c>
      <c r="O322" s="513">
        <f t="shared" si="237"/>
        <v>0</v>
      </c>
      <c r="P322" s="513">
        <f t="shared" si="237"/>
        <v>0</v>
      </c>
      <c r="Q322" s="131">
        <f t="shared" ref="Q322:Q327" si="238">SUM(E322:P322)</f>
        <v>0</v>
      </c>
      <c r="R322" s="493"/>
      <c r="S322" s="51" t="s">
        <v>37</v>
      </c>
      <c r="T322" s="509" t="s">
        <v>481</v>
      </c>
      <c r="U322" s="513">
        <f>U323+U324</f>
        <v>0</v>
      </c>
      <c r="V322" s="513"/>
      <c r="W322" s="513"/>
      <c r="X322" s="513"/>
      <c r="Y322" s="513"/>
      <c r="Z322" s="513"/>
      <c r="AA322" s="513"/>
      <c r="AB322" s="513"/>
      <c r="AC322" s="513"/>
      <c r="AD322" s="513"/>
      <c r="AE322" s="513"/>
      <c r="AF322" s="1028"/>
      <c r="AG322" s="1014">
        <f>AG323+AG324</f>
        <v>0</v>
      </c>
      <c r="AH322" s="513">
        <f t="shared" ref="AH322:AR322" si="239">AH323+AH324</f>
        <v>0</v>
      </c>
      <c r="AI322" s="513">
        <f t="shared" si="239"/>
        <v>0</v>
      </c>
      <c r="AJ322" s="513">
        <f t="shared" si="239"/>
        <v>0</v>
      </c>
      <c r="AK322" s="513">
        <f t="shared" si="239"/>
        <v>0</v>
      </c>
      <c r="AL322" s="513">
        <f t="shared" si="239"/>
        <v>0</v>
      </c>
      <c r="AM322" s="513">
        <f t="shared" si="239"/>
        <v>0</v>
      </c>
      <c r="AN322" s="513">
        <f t="shared" si="239"/>
        <v>0</v>
      </c>
      <c r="AO322" s="513">
        <f t="shared" si="239"/>
        <v>0</v>
      </c>
      <c r="AP322" s="513">
        <f t="shared" si="239"/>
        <v>0</v>
      </c>
      <c r="AQ322" s="513">
        <f t="shared" si="239"/>
        <v>0</v>
      </c>
      <c r="AR322" s="513">
        <f t="shared" si="239"/>
        <v>0</v>
      </c>
      <c r="AS322" s="131">
        <f t="shared" si="231"/>
        <v>0</v>
      </c>
    </row>
    <row r="323" spans="2:45" x14ac:dyDescent="0.2">
      <c r="B323" s="51" t="s">
        <v>38</v>
      </c>
      <c r="C323" s="511" t="s">
        <v>482</v>
      </c>
      <c r="D323" s="510" t="s">
        <v>131</v>
      </c>
      <c r="E323" s="500"/>
      <c r="F323" s="500"/>
      <c r="G323" s="500"/>
      <c r="H323" s="500"/>
      <c r="I323" s="500"/>
      <c r="J323" s="500"/>
      <c r="K323" s="500"/>
      <c r="L323" s="500"/>
      <c r="M323" s="500"/>
      <c r="N323" s="500"/>
      <c r="O323" s="500"/>
      <c r="P323" s="500"/>
      <c r="Q323" s="131">
        <f t="shared" si="238"/>
        <v>0</v>
      </c>
      <c r="R323" s="493"/>
      <c r="S323" s="51" t="s">
        <v>38</v>
      </c>
      <c r="T323" s="511" t="s">
        <v>482</v>
      </c>
      <c r="U323" s="500"/>
      <c r="V323" s="500"/>
      <c r="W323" s="500"/>
      <c r="X323" s="500"/>
      <c r="Y323" s="500"/>
      <c r="Z323" s="500"/>
      <c r="AA323" s="500"/>
      <c r="AB323" s="500"/>
      <c r="AC323" s="500"/>
      <c r="AD323" s="500"/>
      <c r="AE323" s="500"/>
      <c r="AF323" s="1027"/>
      <c r="AG323" s="1014">
        <f>+E323*U323</f>
        <v>0</v>
      </c>
      <c r="AH323" s="1014">
        <f t="shared" ref="AH323:AR324" si="240">+F323*V323</f>
        <v>0</v>
      </c>
      <c r="AI323" s="1014">
        <f t="shared" si="240"/>
        <v>0</v>
      </c>
      <c r="AJ323" s="1014">
        <f t="shared" si="240"/>
        <v>0</v>
      </c>
      <c r="AK323" s="1014">
        <f t="shared" si="240"/>
        <v>0</v>
      </c>
      <c r="AL323" s="1014">
        <f t="shared" si="240"/>
        <v>0</v>
      </c>
      <c r="AM323" s="1014">
        <f t="shared" si="240"/>
        <v>0</v>
      </c>
      <c r="AN323" s="1014">
        <f t="shared" si="240"/>
        <v>0</v>
      </c>
      <c r="AO323" s="1014">
        <f t="shared" si="240"/>
        <v>0</v>
      </c>
      <c r="AP323" s="1014">
        <f t="shared" si="240"/>
        <v>0</v>
      </c>
      <c r="AQ323" s="1014">
        <f t="shared" si="240"/>
        <v>0</v>
      </c>
      <c r="AR323" s="1014">
        <f t="shared" si="240"/>
        <v>0</v>
      </c>
      <c r="AS323" s="131">
        <f t="shared" si="231"/>
        <v>0</v>
      </c>
    </row>
    <row r="324" spans="2:45" x14ac:dyDescent="0.2">
      <c r="B324" s="51" t="s">
        <v>39</v>
      </c>
      <c r="C324" s="511" t="s">
        <v>483</v>
      </c>
      <c r="D324" s="510" t="s">
        <v>131</v>
      </c>
      <c r="E324" s="500"/>
      <c r="F324" s="500"/>
      <c r="G324" s="500"/>
      <c r="H324" s="500"/>
      <c r="I324" s="500"/>
      <c r="J324" s="500"/>
      <c r="K324" s="500"/>
      <c r="L324" s="500"/>
      <c r="M324" s="500"/>
      <c r="N324" s="500"/>
      <c r="O324" s="500"/>
      <c r="P324" s="500"/>
      <c r="Q324" s="131">
        <f t="shared" si="238"/>
        <v>0</v>
      </c>
      <c r="R324" s="493"/>
      <c r="S324" s="51" t="s">
        <v>39</v>
      </c>
      <c r="T324" s="511" t="s">
        <v>483</v>
      </c>
      <c r="U324" s="500"/>
      <c r="V324" s="500"/>
      <c r="W324" s="500"/>
      <c r="X324" s="500"/>
      <c r="Y324" s="500"/>
      <c r="Z324" s="500"/>
      <c r="AA324" s="500"/>
      <c r="AB324" s="500"/>
      <c r="AC324" s="500"/>
      <c r="AD324" s="500"/>
      <c r="AE324" s="500"/>
      <c r="AF324" s="1027"/>
      <c r="AG324" s="1014">
        <f>+E324*U324</f>
        <v>0</v>
      </c>
      <c r="AH324" s="1014">
        <f t="shared" si="240"/>
        <v>0</v>
      </c>
      <c r="AI324" s="1014">
        <f t="shared" si="240"/>
        <v>0</v>
      </c>
      <c r="AJ324" s="1014">
        <f t="shared" si="240"/>
        <v>0</v>
      </c>
      <c r="AK324" s="1014">
        <f t="shared" si="240"/>
        <v>0</v>
      </c>
      <c r="AL324" s="1014">
        <f t="shared" si="240"/>
        <v>0</v>
      </c>
      <c r="AM324" s="1014">
        <f t="shared" si="240"/>
        <v>0</v>
      </c>
      <c r="AN324" s="1014">
        <f t="shared" si="240"/>
        <v>0</v>
      </c>
      <c r="AO324" s="1014">
        <f t="shared" si="240"/>
        <v>0</v>
      </c>
      <c r="AP324" s="1014">
        <f t="shared" si="240"/>
        <v>0</v>
      </c>
      <c r="AQ324" s="1014">
        <f t="shared" si="240"/>
        <v>0</v>
      </c>
      <c r="AR324" s="1014">
        <f t="shared" si="240"/>
        <v>0</v>
      </c>
      <c r="AS324" s="131">
        <f t="shared" si="231"/>
        <v>0</v>
      </c>
    </row>
    <row r="325" spans="2:45" x14ac:dyDescent="0.2">
      <c r="B325" s="51" t="s">
        <v>42</v>
      </c>
      <c r="C325" s="512" t="s">
        <v>484</v>
      </c>
      <c r="D325" s="510" t="s">
        <v>485</v>
      </c>
      <c r="E325" s="513">
        <f t="shared" ref="E325:P325" si="241">E326+E327</f>
        <v>0</v>
      </c>
      <c r="F325" s="513">
        <f t="shared" si="241"/>
        <v>0</v>
      </c>
      <c r="G325" s="513">
        <f t="shared" si="241"/>
        <v>0</v>
      </c>
      <c r="H325" s="513">
        <f t="shared" si="241"/>
        <v>0</v>
      </c>
      <c r="I325" s="513">
        <f t="shared" si="241"/>
        <v>0</v>
      </c>
      <c r="J325" s="513">
        <f t="shared" si="241"/>
        <v>0</v>
      </c>
      <c r="K325" s="513">
        <f t="shared" si="241"/>
        <v>0</v>
      </c>
      <c r="L325" s="513">
        <f t="shared" si="241"/>
        <v>0</v>
      </c>
      <c r="M325" s="513">
        <f t="shared" si="241"/>
        <v>0</v>
      </c>
      <c r="N325" s="513">
        <f t="shared" si="241"/>
        <v>0</v>
      </c>
      <c r="O325" s="513">
        <f t="shared" si="241"/>
        <v>0</v>
      </c>
      <c r="P325" s="513">
        <f t="shared" si="241"/>
        <v>0</v>
      </c>
      <c r="Q325" s="131">
        <f t="shared" si="238"/>
        <v>0</v>
      </c>
      <c r="R325" s="493"/>
      <c r="S325" s="51" t="s">
        <v>42</v>
      </c>
      <c r="T325" s="512" t="s">
        <v>484</v>
      </c>
      <c r="U325" s="513">
        <f>U326+U327</f>
        <v>0</v>
      </c>
      <c r="V325" s="513"/>
      <c r="W325" s="513"/>
      <c r="X325" s="513"/>
      <c r="Y325" s="513"/>
      <c r="Z325" s="513"/>
      <c r="AA325" s="513"/>
      <c r="AB325" s="513"/>
      <c r="AC325" s="513"/>
      <c r="AD325" s="513"/>
      <c r="AE325" s="513"/>
      <c r="AF325" s="1028"/>
      <c r="AG325" s="1014">
        <f>AG326+AG327</f>
        <v>0</v>
      </c>
      <c r="AH325" s="513">
        <f t="shared" ref="AH325:AR325" si="242">AH326+AH327</f>
        <v>0</v>
      </c>
      <c r="AI325" s="513">
        <f t="shared" si="242"/>
        <v>0</v>
      </c>
      <c r="AJ325" s="513">
        <f t="shared" si="242"/>
        <v>0</v>
      </c>
      <c r="AK325" s="513">
        <f t="shared" si="242"/>
        <v>0</v>
      </c>
      <c r="AL325" s="513">
        <f t="shared" si="242"/>
        <v>0</v>
      </c>
      <c r="AM325" s="513">
        <f t="shared" si="242"/>
        <v>0</v>
      </c>
      <c r="AN325" s="513">
        <f t="shared" si="242"/>
        <v>0</v>
      </c>
      <c r="AO325" s="513">
        <f t="shared" si="242"/>
        <v>0</v>
      </c>
      <c r="AP325" s="513">
        <f t="shared" si="242"/>
        <v>0</v>
      </c>
      <c r="AQ325" s="513">
        <f t="shared" si="242"/>
        <v>0</v>
      </c>
      <c r="AR325" s="513">
        <f t="shared" si="242"/>
        <v>0</v>
      </c>
      <c r="AS325" s="131">
        <f t="shared" si="231"/>
        <v>0</v>
      </c>
    </row>
    <row r="326" spans="2:45" x14ac:dyDescent="0.2">
      <c r="B326" s="764" t="s">
        <v>675</v>
      </c>
      <c r="C326" s="512" t="s">
        <v>496</v>
      </c>
      <c r="D326" s="510" t="s">
        <v>485</v>
      </c>
      <c r="E326" s="514"/>
      <c r="F326" s="514"/>
      <c r="G326" s="514"/>
      <c r="H326" s="514"/>
      <c r="I326" s="514"/>
      <c r="J326" s="514"/>
      <c r="K326" s="514"/>
      <c r="L326" s="514"/>
      <c r="M326" s="514"/>
      <c r="N326" s="514"/>
      <c r="O326" s="514"/>
      <c r="P326" s="514"/>
      <c r="Q326" s="131">
        <f t="shared" si="238"/>
        <v>0</v>
      </c>
      <c r="R326" s="493"/>
      <c r="S326" s="764" t="s">
        <v>675</v>
      </c>
      <c r="T326" s="512" t="s">
        <v>496</v>
      </c>
      <c r="U326" s="514"/>
      <c r="V326" s="514"/>
      <c r="W326" s="514"/>
      <c r="X326" s="514"/>
      <c r="Y326" s="514"/>
      <c r="Z326" s="514"/>
      <c r="AA326" s="514"/>
      <c r="AB326" s="514"/>
      <c r="AC326" s="514"/>
      <c r="AD326" s="514"/>
      <c r="AE326" s="514"/>
      <c r="AF326" s="1030"/>
      <c r="AG326" s="1015">
        <f>+E326*U326</f>
        <v>0</v>
      </c>
      <c r="AH326" s="1015">
        <f t="shared" ref="AH326:AR327" si="243">+F326*V326</f>
        <v>0</v>
      </c>
      <c r="AI326" s="1015">
        <f t="shared" si="243"/>
        <v>0</v>
      </c>
      <c r="AJ326" s="1015">
        <f t="shared" si="243"/>
        <v>0</v>
      </c>
      <c r="AK326" s="1015">
        <f t="shared" si="243"/>
        <v>0</v>
      </c>
      <c r="AL326" s="1015">
        <f t="shared" si="243"/>
        <v>0</v>
      </c>
      <c r="AM326" s="1015">
        <f t="shared" si="243"/>
        <v>0</v>
      </c>
      <c r="AN326" s="1015">
        <f t="shared" si="243"/>
        <v>0</v>
      </c>
      <c r="AO326" s="1015">
        <f t="shared" si="243"/>
        <v>0</v>
      </c>
      <c r="AP326" s="1015">
        <f t="shared" si="243"/>
        <v>0</v>
      </c>
      <c r="AQ326" s="1015">
        <f t="shared" si="243"/>
        <v>0</v>
      </c>
      <c r="AR326" s="1015">
        <f t="shared" si="243"/>
        <v>0</v>
      </c>
      <c r="AS326" s="131">
        <f t="shared" si="231"/>
        <v>0</v>
      </c>
    </row>
    <row r="327" spans="2:45" x14ac:dyDescent="0.2">
      <c r="B327" s="767" t="s">
        <v>676</v>
      </c>
      <c r="C327" s="527" t="s">
        <v>491</v>
      </c>
      <c r="D327" s="528" t="s">
        <v>485</v>
      </c>
      <c r="E327" s="506"/>
      <c r="F327" s="506"/>
      <c r="G327" s="506"/>
      <c r="H327" s="506"/>
      <c r="I327" s="506"/>
      <c r="J327" s="506"/>
      <c r="K327" s="506"/>
      <c r="L327" s="506"/>
      <c r="M327" s="506"/>
      <c r="N327" s="506"/>
      <c r="O327" s="506"/>
      <c r="P327" s="506"/>
      <c r="Q327" s="529">
        <f t="shared" si="238"/>
        <v>0</v>
      </c>
      <c r="R327" s="493"/>
      <c r="S327" s="767" t="s">
        <v>676</v>
      </c>
      <c r="T327" s="527" t="s">
        <v>491</v>
      </c>
      <c r="U327" s="506"/>
      <c r="V327" s="506"/>
      <c r="W327" s="506"/>
      <c r="X327" s="506"/>
      <c r="Y327" s="506"/>
      <c r="Z327" s="506"/>
      <c r="AA327" s="506"/>
      <c r="AB327" s="506"/>
      <c r="AC327" s="506"/>
      <c r="AD327" s="506"/>
      <c r="AE327" s="506"/>
      <c r="AF327" s="1034"/>
      <c r="AG327" s="1019">
        <f>+E327*U327</f>
        <v>0</v>
      </c>
      <c r="AH327" s="1019">
        <f t="shared" si="243"/>
        <v>0</v>
      </c>
      <c r="AI327" s="1019">
        <f t="shared" si="243"/>
        <v>0</v>
      </c>
      <c r="AJ327" s="1019">
        <f t="shared" si="243"/>
        <v>0</v>
      </c>
      <c r="AK327" s="1019">
        <f t="shared" si="243"/>
        <v>0</v>
      </c>
      <c r="AL327" s="1019">
        <f t="shared" si="243"/>
        <v>0</v>
      </c>
      <c r="AM327" s="1019">
        <f t="shared" si="243"/>
        <v>0</v>
      </c>
      <c r="AN327" s="1019">
        <f t="shared" si="243"/>
        <v>0</v>
      </c>
      <c r="AO327" s="1019">
        <f t="shared" si="243"/>
        <v>0</v>
      </c>
      <c r="AP327" s="1019">
        <f t="shared" si="243"/>
        <v>0</v>
      </c>
      <c r="AQ327" s="1019">
        <f t="shared" si="243"/>
        <v>0</v>
      </c>
      <c r="AR327" s="1019">
        <f t="shared" si="243"/>
        <v>0</v>
      </c>
      <c r="AS327" s="529">
        <f t="shared" si="231"/>
        <v>0</v>
      </c>
    </row>
    <row r="328" spans="2:45" x14ac:dyDescent="0.2">
      <c r="B328" s="768"/>
      <c r="C328" s="527" t="s">
        <v>677</v>
      </c>
      <c r="D328" s="528"/>
      <c r="E328" s="531"/>
      <c r="F328" s="531"/>
      <c r="G328" s="531"/>
      <c r="H328" s="531"/>
      <c r="I328" s="531"/>
      <c r="J328" s="531"/>
      <c r="K328" s="531"/>
      <c r="L328" s="531"/>
      <c r="M328" s="531"/>
      <c r="N328" s="531"/>
      <c r="O328" s="531"/>
      <c r="P328" s="531"/>
      <c r="Q328" s="529"/>
      <c r="R328" s="493"/>
      <c r="S328" s="768"/>
      <c r="T328" s="527" t="s">
        <v>677</v>
      </c>
      <c r="U328" s="531"/>
      <c r="V328" s="531"/>
      <c r="W328" s="531"/>
      <c r="X328" s="531"/>
      <c r="Y328" s="531"/>
      <c r="Z328" s="531"/>
      <c r="AA328" s="531"/>
      <c r="AB328" s="531"/>
      <c r="AC328" s="531"/>
      <c r="AD328" s="531"/>
      <c r="AE328" s="531"/>
      <c r="AF328" s="1036"/>
      <c r="AG328" s="1019"/>
      <c r="AH328" s="531"/>
      <c r="AI328" s="531"/>
      <c r="AJ328" s="531"/>
      <c r="AK328" s="531"/>
      <c r="AL328" s="531"/>
      <c r="AM328" s="531"/>
      <c r="AN328" s="531"/>
      <c r="AO328" s="531"/>
      <c r="AP328" s="531"/>
      <c r="AQ328" s="531"/>
      <c r="AR328" s="531"/>
      <c r="AS328" s="529">
        <f t="shared" si="231"/>
        <v>0</v>
      </c>
    </row>
    <row r="329" spans="2:45" x14ac:dyDescent="0.2">
      <c r="B329" s="48" t="s">
        <v>273</v>
      </c>
      <c r="C329" s="491" t="s">
        <v>501</v>
      </c>
      <c r="D329" s="515" t="s">
        <v>131</v>
      </c>
      <c r="E329" s="133">
        <f>E330+E347</f>
        <v>0</v>
      </c>
      <c r="F329" s="133">
        <f t="shared" ref="F329:P329" si="244">F330+F347</f>
        <v>0</v>
      </c>
      <c r="G329" s="133">
        <f t="shared" si="244"/>
        <v>0</v>
      </c>
      <c r="H329" s="133">
        <f t="shared" si="244"/>
        <v>0</v>
      </c>
      <c r="I329" s="133">
        <f t="shared" si="244"/>
        <v>0</v>
      </c>
      <c r="J329" s="133">
        <f t="shared" si="244"/>
        <v>0</v>
      </c>
      <c r="K329" s="133">
        <f t="shared" si="244"/>
        <v>0</v>
      </c>
      <c r="L329" s="133">
        <f t="shared" si="244"/>
        <v>0</v>
      </c>
      <c r="M329" s="133">
        <f t="shared" si="244"/>
        <v>0</v>
      </c>
      <c r="N329" s="133">
        <f t="shared" si="244"/>
        <v>0</v>
      </c>
      <c r="O329" s="133">
        <f t="shared" si="244"/>
        <v>0</v>
      </c>
      <c r="P329" s="133">
        <f t="shared" si="244"/>
        <v>0</v>
      </c>
      <c r="Q329" s="134">
        <f>SUM(E329:P329)</f>
        <v>0</v>
      </c>
      <c r="R329" s="493"/>
      <c r="S329" s="48" t="s">
        <v>273</v>
      </c>
      <c r="T329" s="491" t="s">
        <v>501</v>
      </c>
      <c r="U329" s="133">
        <f>U330+U347</f>
        <v>0</v>
      </c>
      <c r="V329" s="133"/>
      <c r="W329" s="133"/>
      <c r="X329" s="133"/>
      <c r="Y329" s="133"/>
      <c r="Z329" s="133"/>
      <c r="AA329" s="133"/>
      <c r="AB329" s="133"/>
      <c r="AC329" s="133"/>
      <c r="AD329" s="133"/>
      <c r="AE329" s="133"/>
      <c r="AF329" s="1031"/>
      <c r="AG329" s="1016">
        <f>AG330+AG347</f>
        <v>0</v>
      </c>
      <c r="AH329" s="133">
        <f t="shared" ref="AH329:AR329" si="245">AH330+AH347</f>
        <v>0</v>
      </c>
      <c r="AI329" s="133">
        <f t="shared" si="245"/>
        <v>0</v>
      </c>
      <c r="AJ329" s="133">
        <f t="shared" si="245"/>
        <v>0</v>
      </c>
      <c r="AK329" s="133">
        <f t="shared" si="245"/>
        <v>0</v>
      </c>
      <c r="AL329" s="133">
        <f t="shared" si="245"/>
        <v>0</v>
      </c>
      <c r="AM329" s="133">
        <f t="shared" si="245"/>
        <v>0</v>
      </c>
      <c r="AN329" s="133">
        <f t="shared" si="245"/>
        <v>0</v>
      </c>
      <c r="AO329" s="133">
        <f t="shared" si="245"/>
        <v>0</v>
      </c>
      <c r="AP329" s="133">
        <f t="shared" si="245"/>
        <v>0</v>
      </c>
      <c r="AQ329" s="133">
        <f t="shared" si="245"/>
        <v>0</v>
      </c>
      <c r="AR329" s="133">
        <f t="shared" si="245"/>
        <v>0</v>
      </c>
      <c r="AS329" s="134">
        <f t="shared" si="231"/>
        <v>0</v>
      </c>
    </row>
    <row r="330" spans="2:45" x14ac:dyDescent="0.2">
      <c r="B330" s="762" t="s">
        <v>459</v>
      </c>
      <c r="C330" s="507" t="s">
        <v>678</v>
      </c>
      <c r="D330" s="508" t="s">
        <v>131</v>
      </c>
      <c r="E330" s="135">
        <f>E331+E337</f>
        <v>0</v>
      </c>
      <c r="F330" s="135">
        <f t="shared" ref="F330:P330" si="246">F331+F337</f>
        <v>0</v>
      </c>
      <c r="G330" s="135">
        <f t="shared" si="246"/>
        <v>0</v>
      </c>
      <c r="H330" s="135">
        <f t="shared" si="246"/>
        <v>0</v>
      </c>
      <c r="I330" s="135">
        <f t="shared" si="246"/>
        <v>0</v>
      </c>
      <c r="J330" s="135">
        <f t="shared" si="246"/>
        <v>0</v>
      </c>
      <c r="K330" s="135">
        <f t="shared" si="246"/>
        <v>0</v>
      </c>
      <c r="L330" s="135">
        <f t="shared" si="246"/>
        <v>0</v>
      </c>
      <c r="M330" s="135">
        <f t="shared" si="246"/>
        <v>0</v>
      </c>
      <c r="N330" s="135">
        <f t="shared" si="246"/>
        <v>0</v>
      </c>
      <c r="O330" s="135">
        <f t="shared" si="246"/>
        <v>0</v>
      </c>
      <c r="P330" s="135">
        <f t="shared" si="246"/>
        <v>0</v>
      </c>
      <c r="Q330" s="130">
        <f>SUM(E330:P330)</f>
        <v>0</v>
      </c>
      <c r="R330" s="493"/>
      <c r="S330" s="762" t="s">
        <v>459</v>
      </c>
      <c r="T330" s="507" t="s">
        <v>678</v>
      </c>
      <c r="U330" s="135">
        <f>U331+U337</f>
        <v>0</v>
      </c>
      <c r="V330" s="135"/>
      <c r="W330" s="135"/>
      <c r="X330" s="135"/>
      <c r="Y330" s="135"/>
      <c r="Z330" s="135"/>
      <c r="AA330" s="135"/>
      <c r="AB330" s="135"/>
      <c r="AC330" s="135"/>
      <c r="AD330" s="135"/>
      <c r="AE330" s="135"/>
      <c r="AF330" s="1026"/>
      <c r="AG330" s="1013">
        <f>AG331+AG337</f>
        <v>0</v>
      </c>
      <c r="AH330" s="135">
        <f t="shared" ref="AH330:AR330" si="247">AH331+AH337</f>
        <v>0</v>
      </c>
      <c r="AI330" s="135">
        <f t="shared" si="247"/>
        <v>0</v>
      </c>
      <c r="AJ330" s="135">
        <f t="shared" si="247"/>
        <v>0</v>
      </c>
      <c r="AK330" s="135">
        <f t="shared" si="247"/>
        <v>0</v>
      </c>
      <c r="AL330" s="135">
        <f t="shared" si="247"/>
        <v>0</v>
      </c>
      <c r="AM330" s="135">
        <f t="shared" si="247"/>
        <v>0</v>
      </c>
      <c r="AN330" s="135">
        <f t="shared" si="247"/>
        <v>0</v>
      </c>
      <c r="AO330" s="135">
        <f t="shared" si="247"/>
        <v>0</v>
      </c>
      <c r="AP330" s="135">
        <f t="shared" si="247"/>
        <v>0</v>
      </c>
      <c r="AQ330" s="135">
        <f t="shared" si="247"/>
        <v>0</v>
      </c>
      <c r="AR330" s="135">
        <f t="shared" si="247"/>
        <v>0</v>
      </c>
      <c r="AS330" s="130">
        <f t="shared" si="231"/>
        <v>0</v>
      </c>
    </row>
    <row r="331" spans="2:45" x14ac:dyDescent="0.2">
      <c r="B331" s="51"/>
      <c r="C331" s="511" t="s">
        <v>502</v>
      </c>
      <c r="D331" s="526"/>
      <c r="E331" s="513">
        <f>+E333+E334</f>
        <v>0</v>
      </c>
      <c r="F331" s="513">
        <f t="shared" ref="F331:P331" si="248">+F333+F334</f>
        <v>0</v>
      </c>
      <c r="G331" s="513">
        <f t="shared" si="248"/>
        <v>0</v>
      </c>
      <c r="H331" s="513">
        <f t="shared" si="248"/>
        <v>0</v>
      </c>
      <c r="I331" s="513">
        <f t="shared" si="248"/>
        <v>0</v>
      </c>
      <c r="J331" s="513">
        <f t="shared" si="248"/>
        <v>0</v>
      </c>
      <c r="K331" s="513">
        <f t="shared" si="248"/>
        <v>0</v>
      </c>
      <c r="L331" s="513">
        <f t="shared" si="248"/>
        <v>0</v>
      </c>
      <c r="M331" s="513">
        <f t="shared" si="248"/>
        <v>0</v>
      </c>
      <c r="N331" s="513">
        <f t="shared" si="248"/>
        <v>0</v>
      </c>
      <c r="O331" s="513">
        <f t="shared" si="248"/>
        <v>0</v>
      </c>
      <c r="P331" s="513">
        <f t="shared" si="248"/>
        <v>0</v>
      </c>
      <c r="Q331" s="498">
        <f>SUM(E331:P331)</f>
        <v>0</v>
      </c>
      <c r="R331" s="493"/>
      <c r="S331" s="51"/>
      <c r="T331" s="511" t="s">
        <v>502</v>
      </c>
      <c r="U331" s="513">
        <f>+U333+U334</f>
        <v>0</v>
      </c>
      <c r="V331" s="513"/>
      <c r="W331" s="513"/>
      <c r="X331" s="513"/>
      <c r="Y331" s="513"/>
      <c r="Z331" s="513"/>
      <c r="AA331" s="513"/>
      <c r="AB331" s="513"/>
      <c r="AC331" s="513"/>
      <c r="AD331" s="513"/>
      <c r="AE331" s="513"/>
      <c r="AF331" s="1028"/>
      <c r="AG331" s="1014">
        <f>+AG333+AG334</f>
        <v>0</v>
      </c>
      <c r="AH331" s="513">
        <f t="shared" ref="AH331:AR331" si="249">+AH333+AH334</f>
        <v>0</v>
      </c>
      <c r="AI331" s="513">
        <f t="shared" si="249"/>
        <v>0</v>
      </c>
      <c r="AJ331" s="513">
        <f t="shared" si="249"/>
        <v>0</v>
      </c>
      <c r="AK331" s="513">
        <f t="shared" si="249"/>
        <v>0</v>
      </c>
      <c r="AL331" s="513">
        <f t="shared" si="249"/>
        <v>0</v>
      </c>
      <c r="AM331" s="513">
        <f t="shared" si="249"/>
        <v>0</v>
      </c>
      <c r="AN331" s="513">
        <f t="shared" si="249"/>
        <v>0</v>
      </c>
      <c r="AO331" s="513">
        <f t="shared" si="249"/>
        <v>0</v>
      </c>
      <c r="AP331" s="513">
        <f t="shared" si="249"/>
        <v>0</v>
      </c>
      <c r="AQ331" s="513">
        <f t="shared" si="249"/>
        <v>0</v>
      </c>
      <c r="AR331" s="513">
        <f t="shared" si="249"/>
        <v>0</v>
      </c>
      <c r="AS331" s="498">
        <f t="shared" si="231"/>
        <v>0</v>
      </c>
    </row>
    <row r="332" spans="2:45" x14ac:dyDescent="0.2">
      <c r="B332" s="51" t="s">
        <v>679</v>
      </c>
      <c r="C332" s="509" t="s">
        <v>488</v>
      </c>
      <c r="D332" s="510"/>
      <c r="E332" s="513"/>
      <c r="F332" s="513"/>
      <c r="G332" s="513"/>
      <c r="H332" s="513"/>
      <c r="I332" s="513"/>
      <c r="J332" s="513"/>
      <c r="K332" s="513"/>
      <c r="L332" s="513"/>
      <c r="M332" s="513"/>
      <c r="N332" s="513"/>
      <c r="O332" s="513"/>
      <c r="P332" s="513"/>
      <c r="Q332" s="498"/>
      <c r="R332" s="493"/>
      <c r="S332" s="51" t="s">
        <v>679</v>
      </c>
      <c r="T332" s="509" t="s">
        <v>488</v>
      </c>
      <c r="U332" s="513"/>
      <c r="V332" s="513"/>
      <c r="W332" s="513"/>
      <c r="X332" s="513"/>
      <c r="Y332" s="513"/>
      <c r="Z332" s="513"/>
      <c r="AA332" s="513"/>
      <c r="AB332" s="513"/>
      <c r="AC332" s="513"/>
      <c r="AD332" s="513"/>
      <c r="AE332" s="513"/>
      <c r="AF332" s="1028"/>
      <c r="AG332" s="1014"/>
      <c r="AH332" s="513"/>
      <c r="AI332" s="513"/>
      <c r="AJ332" s="513"/>
      <c r="AK332" s="513"/>
      <c r="AL332" s="513"/>
      <c r="AM332" s="513"/>
      <c r="AN332" s="513"/>
      <c r="AO332" s="513"/>
      <c r="AP332" s="513"/>
      <c r="AQ332" s="513"/>
      <c r="AR332" s="513"/>
      <c r="AS332" s="498">
        <f t="shared" si="231"/>
        <v>0</v>
      </c>
    </row>
    <row r="333" spans="2:45" x14ac:dyDescent="0.2">
      <c r="B333" s="51" t="s">
        <v>680</v>
      </c>
      <c r="C333" s="495" t="s">
        <v>648</v>
      </c>
      <c r="D333" s="510" t="s">
        <v>479</v>
      </c>
      <c r="E333" s="500"/>
      <c r="F333" s="500"/>
      <c r="G333" s="500"/>
      <c r="H333" s="500"/>
      <c r="I333" s="500"/>
      <c r="J333" s="500"/>
      <c r="K333" s="500"/>
      <c r="L333" s="500"/>
      <c r="M333" s="500"/>
      <c r="N333" s="500"/>
      <c r="O333" s="500"/>
      <c r="P333" s="500"/>
      <c r="Q333" s="131"/>
      <c r="R333" s="493"/>
      <c r="S333" s="51" t="s">
        <v>680</v>
      </c>
      <c r="T333" s="495" t="s">
        <v>648</v>
      </c>
      <c r="U333" s="500"/>
      <c r="V333" s="500"/>
      <c r="W333" s="500"/>
      <c r="X333" s="500"/>
      <c r="Y333" s="500"/>
      <c r="Z333" s="500"/>
      <c r="AA333" s="500"/>
      <c r="AB333" s="500"/>
      <c r="AC333" s="500"/>
      <c r="AD333" s="500"/>
      <c r="AE333" s="500"/>
      <c r="AF333" s="1027"/>
      <c r="AG333" s="1014">
        <f>+E333*U333</f>
        <v>0</v>
      </c>
      <c r="AH333" s="1014">
        <f t="shared" ref="AH333:AR333" si="250">+F333*V333</f>
        <v>0</v>
      </c>
      <c r="AI333" s="1014">
        <f t="shared" si="250"/>
        <v>0</v>
      </c>
      <c r="AJ333" s="1014">
        <f t="shared" si="250"/>
        <v>0</v>
      </c>
      <c r="AK333" s="1014">
        <f t="shared" si="250"/>
        <v>0</v>
      </c>
      <c r="AL333" s="1014">
        <f t="shared" si="250"/>
        <v>0</v>
      </c>
      <c r="AM333" s="1014">
        <f t="shared" si="250"/>
        <v>0</v>
      </c>
      <c r="AN333" s="1014">
        <f t="shared" si="250"/>
        <v>0</v>
      </c>
      <c r="AO333" s="1014">
        <f t="shared" si="250"/>
        <v>0</v>
      </c>
      <c r="AP333" s="1014">
        <f t="shared" si="250"/>
        <v>0</v>
      </c>
      <c r="AQ333" s="1014">
        <f t="shared" si="250"/>
        <v>0</v>
      </c>
      <c r="AR333" s="1014">
        <f t="shared" si="250"/>
        <v>0</v>
      </c>
      <c r="AS333" s="131">
        <f t="shared" si="231"/>
        <v>0</v>
      </c>
    </row>
    <row r="334" spans="2:45" x14ac:dyDescent="0.2">
      <c r="B334" s="51" t="s">
        <v>681</v>
      </c>
      <c r="C334" s="509" t="s">
        <v>481</v>
      </c>
      <c r="D334" s="510" t="s">
        <v>131</v>
      </c>
      <c r="E334" s="513">
        <f>E335+E336</f>
        <v>0</v>
      </c>
      <c r="F334" s="513">
        <f t="shared" ref="F334:P334" si="251">F335+F336</f>
        <v>0</v>
      </c>
      <c r="G334" s="513">
        <f t="shared" si="251"/>
        <v>0</v>
      </c>
      <c r="H334" s="513">
        <f t="shared" si="251"/>
        <v>0</v>
      </c>
      <c r="I334" s="513">
        <f t="shared" si="251"/>
        <v>0</v>
      </c>
      <c r="J334" s="513">
        <f t="shared" si="251"/>
        <v>0</v>
      </c>
      <c r="K334" s="513">
        <f t="shared" si="251"/>
        <v>0</v>
      </c>
      <c r="L334" s="513">
        <f t="shared" si="251"/>
        <v>0</v>
      </c>
      <c r="M334" s="513">
        <f t="shared" si="251"/>
        <v>0</v>
      </c>
      <c r="N334" s="513">
        <f t="shared" si="251"/>
        <v>0</v>
      </c>
      <c r="O334" s="513">
        <f t="shared" si="251"/>
        <v>0</v>
      </c>
      <c r="P334" s="513">
        <f t="shared" si="251"/>
        <v>0</v>
      </c>
      <c r="Q334" s="131">
        <f>SUM(E334:P334)</f>
        <v>0</v>
      </c>
      <c r="R334" s="493"/>
      <c r="S334" s="51" t="s">
        <v>681</v>
      </c>
      <c r="T334" s="509" t="s">
        <v>481</v>
      </c>
      <c r="U334" s="513">
        <f>U335+U336</f>
        <v>0</v>
      </c>
      <c r="V334" s="513"/>
      <c r="W334" s="513"/>
      <c r="X334" s="513"/>
      <c r="Y334" s="513"/>
      <c r="Z334" s="513"/>
      <c r="AA334" s="513"/>
      <c r="AB334" s="513"/>
      <c r="AC334" s="513"/>
      <c r="AD334" s="513"/>
      <c r="AE334" s="513"/>
      <c r="AF334" s="1028"/>
      <c r="AG334" s="1014">
        <f>AG335+AG336</f>
        <v>0</v>
      </c>
      <c r="AH334" s="513">
        <f t="shared" ref="AH334:AR334" si="252">AH335+AH336</f>
        <v>0</v>
      </c>
      <c r="AI334" s="513">
        <f t="shared" si="252"/>
        <v>0</v>
      </c>
      <c r="AJ334" s="513">
        <f t="shared" si="252"/>
        <v>0</v>
      </c>
      <c r="AK334" s="513">
        <f t="shared" si="252"/>
        <v>0</v>
      </c>
      <c r="AL334" s="513">
        <f t="shared" si="252"/>
        <v>0</v>
      </c>
      <c r="AM334" s="513">
        <f t="shared" si="252"/>
        <v>0</v>
      </c>
      <c r="AN334" s="513">
        <f t="shared" si="252"/>
        <v>0</v>
      </c>
      <c r="AO334" s="513">
        <f t="shared" si="252"/>
        <v>0</v>
      </c>
      <c r="AP334" s="513">
        <f t="shared" si="252"/>
        <v>0</v>
      </c>
      <c r="AQ334" s="513">
        <f t="shared" si="252"/>
        <v>0</v>
      </c>
      <c r="AR334" s="513">
        <f t="shared" si="252"/>
        <v>0</v>
      </c>
      <c r="AS334" s="131">
        <f t="shared" si="231"/>
        <v>0</v>
      </c>
    </row>
    <row r="335" spans="2:45" x14ac:dyDescent="0.2">
      <c r="B335" s="51" t="s">
        <v>682</v>
      </c>
      <c r="C335" s="512" t="s">
        <v>683</v>
      </c>
      <c r="D335" s="510" t="s">
        <v>131</v>
      </c>
      <c r="E335" s="500"/>
      <c r="F335" s="500"/>
      <c r="G335" s="500"/>
      <c r="H335" s="500"/>
      <c r="I335" s="500"/>
      <c r="J335" s="500"/>
      <c r="K335" s="500"/>
      <c r="L335" s="500"/>
      <c r="M335" s="500"/>
      <c r="N335" s="500"/>
      <c r="O335" s="500"/>
      <c r="P335" s="500"/>
      <c r="Q335" s="131">
        <f>SUM(E335:P335)</f>
        <v>0</v>
      </c>
      <c r="R335" s="493"/>
      <c r="S335" s="51" t="s">
        <v>682</v>
      </c>
      <c r="T335" s="512" t="s">
        <v>683</v>
      </c>
      <c r="U335" s="500"/>
      <c r="V335" s="500"/>
      <c r="W335" s="500"/>
      <c r="X335" s="500"/>
      <c r="Y335" s="500"/>
      <c r="Z335" s="500"/>
      <c r="AA335" s="500"/>
      <c r="AB335" s="500"/>
      <c r="AC335" s="500"/>
      <c r="AD335" s="500"/>
      <c r="AE335" s="500"/>
      <c r="AF335" s="1027"/>
      <c r="AG335" s="1014">
        <f>+E335*U335</f>
        <v>0</v>
      </c>
      <c r="AH335" s="1014">
        <f t="shared" ref="AH335:AR336" si="253">+F335*V335</f>
        <v>0</v>
      </c>
      <c r="AI335" s="1014">
        <f t="shared" si="253"/>
        <v>0</v>
      </c>
      <c r="AJ335" s="1014">
        <f t="shared" si="253"/>
        <v>0</v>
      </c>
      <c r="AK335" s="1014">
        <f t="shared" si="253"/>
        <v>0</v>
      </c>
      <c r="AL335" s="1014">
        <f t="shared" si="253"/>
        <v>0</v>
      </c>
      <c r="AM335" s="1014">
        <f t="shared" si="253"/>
        <v>0</v>
      </c>
      <c r="AN335" s="1014">
        <f t="shared" si="253"/>
        <v>0</v>
      </c>
      <c r="AO335" s="1014">
        <f t="shared" si="253"/>
        <v>0</v>
      </c>
      <c r="AP335" s="1014">
        <f t="shared" si="253"/>
        <v>0</v>
      </c>
      <c r="AQ335" s="1014">
        <f t="shared" si="253"/>
        <v>0</v>
      </c>
      <c r="AR335" s="1014">
        <f t="shared" si="253"/>
        <v>0</v>
      </c>
      <c r="AS335" s="131">
        <f t="shared" si="231"/>
        <v>0</v>
      </c>
    </row>
    <row r="336" spans="2:45" x14ac:dyDescent="0.2">
      <c r="B336" s="25" t="s">
        <v>684</v>
      </c>
      <c r="C336" s="512" t="s">
        <v>685</v>
      </c>
      <c r="D336" s="510" t="s">
        <v>131</v>
      </c>
      <c r="E336" s="500"/>
      <c r="F336" s="500"/>
      <c r="G336" s="500"/>
      <c r="H336" s="500"/>
      <c r="I336" s="500"/>
      <c r="J336" s="500"/>
      <c r="K336" s="500"/>
      <c r="L336" s="500"/>
      <c r="M336" s="500"/>
      <c r="N336" s="500"/>
      <c r="O336" s="500"/>
      <c r="P336" s="500"/>
      <c r="Q336" s="131">
        <f>SUM(E336:P336)</f>
        <v>0</v>
      </c>
      <c r="R336" s="493"/>
      <c r="S336" s="25" t="s">
        <v>684</v>
      </c>
      <c r="T336" s="512" t="s">
        <v>685</v>
      </c>
      <c r="U336" s="500"/>
      <c r="V336" s="500"/>
      <c r="W336" s="500"/>
      <c r="X336" s="500"/>
      <c r="Y336" s="500"/>
      <c r="Z336" s="500"/>
      <c r="AA336" s="500"/>
      <c r="AB336" s="500"/>
      <c r="AC336" s="500"/>
      <c r="AD336" s="500"/>
      <c r="AE336" s="500"/>
      <c r="AF336" s="1027"/>
      <c r="AG336" s="1014">
        <f>+E336*U336</f>
        <v>0</v>
      </c>
      <c r="AH336" s="1014">
        <f t="shared" si="253"/>
        <v>0</v>
      </c>
      <c r="AI336" s="1014">
        <f t="shared" si="253"/>
        <v>0</v>
      </c>
      <c r="AJ336" s="1014">
        <f t="shared" si="253"/>
        <v>0</v>
      </c>
      <c r="AK336" s="1014">
        <f t="shared" si="253"/>
        <v>0</v>
      </c>
      <c r="AL336" s="1014">
        <f t="shared" si="253"/>
        <v>0</v>
      </c>
      <c r="AM336" s="1014">
        <f t="shared" si="253"/>
        <v>0</v>
      </c>
      <c r="AN336" s="1014">
        <f t="shared" si="253"/>
        <v>0</v>
      </c>
      <c r="AO336" s="1014">
        <f t="shared" si="253"/>
        <v>0</v>
      </c>
      <c r="AP336" s="1014">
        <f t="shared" si="253"/>
        <v>0</v>
      </c>
      <c r="AQ336" s="1014">
        <f t="shared" si="253"/>
        <v>0</v>
      </c>
      <c r="AR336" s="1014">
        <f t="shared" si="253"/>
        <v>0</v>
      </c>
      <c r="AS336" s="131">
        <f t="shared" si="231"/>
        <v>0</v>
      </c>
    </row>
    <row r="337" spans="2:45" x14ac:dyDescent="0.2">
      <c r="B337" s="25"/>
      <c r="C337" s="511" t="s">
        <v>503</v>
      </c>
      <c r="D337" s="526"/>
      <c r="E337" s="513">
        <f>+E339+E340</f>
        <v>0</v>
      </c>
      <c r="F337" s="513">
        <f t="shared" ref="F337:P337" si="254">+F339+F340</f>
        <v>0</v>
      </c>
      <c r="G337" s="513">
        <f t="shared" si="254"/>
        <v>0</v>
      </c>
      <c r="H337" s="513">
        <f t="shared" si="254"/>
        <v>0</v>
      </c>
      <c r="I337" s="513">
        <f t="shared" si="254"/>
        <v>0</v>
      </c>
      <c r="J337" s="513">
        <f t="shared" si="254"/>
        <v>0</v>
      </c>
      <c r="K337" s="513">
        <f t="shared" si="254"/>
        <v>0</v>
      </c>
      <c r="L337" s="513">
        <f t="shared" si="254"/>
        <v>0</v>
      </c>
      <c r="M337" s="513">
        <f t="shared" si="254"/>
        <v>0</v>
      </c>
      <c r="N337" s="513">
        <f t="shared" si="254"/>
        <v>0</v>
      </c>
      <c r="O337" s="513">
        <f t="shared" si="254"/>
        <v>0</v>
      </c>
      <c r="P337" s="513">
        <f t="shared" si="254"/>
        <v>0</v>
      </c>
      <c r="Q337" s="498">
        <f>SUM(E337:P337)</f>
        <v>0</v>
      </c>
      <c r="R337" s="493"/>
      <c r="S337" s="25"/>
      <c r="T337" s="511" t="s">
        <v>503</v>
      </c>
      <c r="U337" s="513">
        <f>+U339+U340</f>
        <v>0</v>
      </c>
      <c r="V337" s="513"/>
      <c r="W337" s="513"/>
      <c r="X337" s="513"/>
      <c r="Y337" s="513"/>
      <c r="Z337" s="513"/>
      <c r="AA337" s="513"/>
      <c r="AB337" s="513"/>
      <c r="AC337" s="513"/>
      <c r="AD337" s="513"/>
      <c r="AE337" s="513"/>
      <c r="AF337" s="1028"/>
      <c r="AG337" s="1014">
        <f>+AG339+AG340</f>
        <v>0</v>
      </c>
      <c r="AH337" s="513">
        <f t="shared" ref="AH337:AR337" si="255">+AH339+AH340</f>
        <v>0</v>
      </c>
      <c r="AI337" s="513">
        <f t="shared" si="255"/>
        <v>0</v>
      </c>
      <c r="AJ337" s="513">
        <f t="shared" si="255"/>
        <v>0</v>
      </c>
      <c r="AK337" s="513">
        <f t="shared" si="255"/>
        <v>0</v>
      </c>
      <c r="AL337" s="513">
        <f t="shared" si="255"/>
        <v>0</v>
      </c>
      <c r="AM337" s="513">
        <f t="shared" si="255"/>
        <v>0</v>
      </c>
      <c r="AN337" s="513">
        <f t="shared" si="255"/>
        <v>0</v>
      </c>
      <c r="AO337" s="513">
        <f t="shared" si="255"/>
        <v>0</v>
      </c>
      <c r="AP337" s="513">
        <f t="shared" si="255"/>
        <v>0</v>
      </c>
      <c r="AQ337" s="513">
        <f t="shared" si="255"/>
        <v>0</v>
      </c>
      <c r="AR337" s="513">
        <f t="shared" si="255"/>
        <v>0</v>
      </c>
      <c r="AS337" s="498">
        <f t="shared" si="231"/>
        <v>0</v>
      </c>
    </row>
    <row r="338" spans="2:45" x14ac:dyDescent="0.2">
      <c r="B338" s="25" t="s">
        <v>686</v>
      </c>
      <c r="C338" s="509" t="s">
        <v>488</v>
      </c>
      <c r="D338" s="510"/>
      <c r="E338" s="513"/>
      <c r="F338" s="513"/>
      <c r="G338" s="513"/>
      <c r="H338" s="513"/>
      <c r="I338" s="513"/>
      <c r="J338" s="513"/>
      <c r="K338" s="513"/>
      <c r="L338" s="513"/>
      <c r="M338" s="513"/>
      <c r="N338" s="513"/>
      <c r="O338" s="513"/>
      <c r="P338" s="513"/>
      <c r="Q338" s="498"/>
      <c r="R338" s="493"/>
      <c r="S338" s="25" t="s">
        <v>686</v>
      </c>
      <c r="T338" s="509" t="s">
        <v>488</v>
      </c>
      <c r="U338" s="513"/>
      <c r="V338" s="513"/>
      <c r="W338" s="513"/>
      <c r="X338" s="513"/>
      <c r="Y338" s="513"/>
      <c r="Z338" s="513"/>
      <c r="AA338" s="513"/>
      <c r="AB338" s="513"/>
      <c r="AC338" s="513"/>
      <c r="AD338" s="513"/>
      <c r="AE338" s="513"/>
      <c r="AF338" s="1028"/>
      <c r="AG338" s="1014"/>
      <c r="AH338" s="513"/>
      <c r="AI338" s="513"/>
      <c r="AJ338" s="513"/>
      <c r="AK338" s="513"/>
      <c r="AL338" s="513"/>
      <c r="AM338" s="513"/>
      <c r="AN338" s="513"/>
      <c r="AO338" s="513"/>
      <c r="AP338" s="513"/>
      <c r="AQ338" s="513"/>
      <c r="AR338" s="513"/>
      <c r="AS338" s="498">
        <f t="shared" si="231"/>
        <v>0</v>
      </c>
    </row>
    <row r="339" spans="2:45" x14ac:dyDescent="0.2">
      <c r="B339" s="25" t="s">
        <v>687</v>
      </c>
      <c r="C339" s="495" t="s">
        <v>648</v>
      </c>
      <c r="D339" s="510" t="s">
        <v>479</v>
      </c>
      <c r="E339" s="500"/>
      <c r="F339" s="500"/>
      <c r="G339" s="500"/>
      <c r="H339" s="500"/>
      <c r="I339" s="500"/>
      <c r="J339" s="500"/>
      <c r="K339" s="500"/>
      <c r="L339" s="500"/>
      <c r="M339" s="500"/>
      <c r="N339" s="500"/>
      <c r="O339" s="500"/>
      <c r="P339" s="500"/>
      <c r="Q339" s="131"/>
      <c r="R339" s="493"/>
      <c r="S339" s="25" t="s">
        <v>687</v>
      </c>
      <c r="T339" s="495" t="s">
        <v>648</v>
      </c>
      <c r="U339" s="500"/>
      <c r="V339" s="500"/>
      <c r="W339" s="500"/>
      <c r="X339" s="500"/>
      <c r="Y339" s="500"/>
      <c r="Z339" s="500"/>
      <c r="AA339" s="500"/>
      <c r="AB339" s="500"/>
      <c r="AC339" s="500"/>
      <c r="AD339" s="500"/>
      <c r="AE339" s="500"/>
      <c r="AF339" s="1027"/>
      <c r="AG339" s="1014">
        <f>+E339*U339</f>
        <v>0</v>
      </c>
      <c r="AH339" s="1014">
        <f t="shared" ref="AH339:AR339" si="256">+F339*V339</f>
        <v>0</v>
      </c>
      <c r="AI339" s="1014">
        <f t="shared" si="256"/>
        <v>0</v>
      </c>
      <c r="AJ339" s="1014">
        <f t="shared" si="256"/>
        <v>0</v>
      </c>
      <c r="AK339" s="1014">
        <f t="shared" si="256"/>
        <v>0</v>
      </c>
      <c r="AL339" s="1014">
        <f t="shared" si="256"/>
        <v>0</v>
      </c>
      <c r="AM339" s="1014">
        <f t="shared" si="256"/>
        <v>0</v>
      </c>
      <c r="AN339" s="1014">
        <f t="shared" si="256"/>
        <v>0</v>
      </c>
      <c r="AO339" s="1014">
        <f t="shared" si="256"/>
        <v>0</v>
      </c>
      <c r="AP339" s="1014">
        <f t="shared" si="256"/>
        <v>0</v>
      </c>
      <c r="AQ339" s="1014">
        <f t="shared" si="256"/>
        <v>0</v>
      </c>
      <c r="AR339" s="1014">
        <f t="shared" si="256"/>
        <v>0</v>
      </c>
      <c r="AS339" s="131">
        <f t="shared" si="231"/>
        <v>0</v>
      </c>
    </row>
    <row r="340" spans="2:45" x14ac:dyDescent="0.2">
      <c r="B340" s="25" t="s">
        <v>688</v>
      </c>
      <c r="C340" s="509" t="s">
        <v>481</v>
      </c>
      <c r="D340" s="510" t="s">
        <v>131</v>
      </c>
      <c r="E340" s="513">
        <f>E341+E344</f>
        <v>0</v>
      </c>
      <c r="F340" s="513">
        <f t="shared" ref="F340:P340" si="257">F341+F344</f>
        <v>0</v>
      </c>
      <c r="G340" s="513">
        <f t="shared" si="257"/>
        <v>0</v>
      </c>
      <c r="H340" s="513">
        <f t="shared" si="257"/>
        <v>0</v>
      </c>
      <c r="I340" s="513">
        <f t="shared" si="257"/>
        <v>0</v>
      </c>
      <c r="J340" s="513">
        <f t="shared" si="257"/>
        <v>0</v>
      </c>
      <c r="K340" s="513">
        <f t="shared" si="257"/>
        <v>0</v>
      </c>
      <c r="L340" s="513">
        <f t="shared" si="257"/>
        <v>0</v>
      </c>
      <c r="M340" s="513">
        <f t="shared" si="257"/>
        <v>0</v>
      </c>
      <c r="N340" s="513">
        <f t="shared" si="257"/>
        <v>0</v>
      </c>
      <c r="O340" s="513">
        <f t="shared" si="257"/>
        <v>0</v>
      </c>
      <c r="P340" s="513">
        <f t="shared" si="257"/>
        <v>0</v>
      </c>
      <c r="Q340" s="131">
        <f t="shared" ref="Q340:Q347" si="258">SUM(E340:P340)</f>
        <v>0</v>
      </c>
      <c r="R340" s="493"/>
      <c r="S340" s="25" t="s">
        <v>688</v>
      </c>
      <c r="T340" s="509" t="s">
        <v>481</v>
      </c>
      <c r="U340" s="513">
        <f>U341+U344</f>
        <v>0</v>
      </c>
      <c r="V340" s="513"/>
      <c r="W340" s="513"/>
      <c r="X340" s="513"/>
      <c r="Y340" s="513"/>
      <c r="Z340" s="513"/>
      <c r="AA340" s="513"/>
      <c r="AB340" s="513"/>
      <c r="AC340" s="513"/>
      <c r="AD340" s="513"/>
      <c r="AE340" s="513"/>
      <c r="AF340" s="1028"/>
      <c r="AG340" s="1014">
        <f>AG341+AG344</f>
        <v>0</v>
      </c>
      <c r="AH340" s="513">
        <f t="shared" ref="AH340:AR340" si="259">AH341+AH344</f>
        <v>0</v>
      </c>
      <c r="AI340" s="513">
        <f t="shared" si="259"/>
        <v>0</v>
      </c>
      <c r="AJ340" s="513">
        <f t="shared" si="259"/>
        <v>0</v>
      </c>
      <c r="AK340" s="513">
        <f t="shared" si="259"/>
        <v>0</v>
      </c>
      <c r="AL340" s="513">
        <f t="shared" si="259"/>
        <v>0</v>
      </c>
      <c r="AM340" s="513">
        <f t="shared" si="259"/>
        <v>0</v>
      </c>
      <c r="AN340" s="513">
        <f t="shared" si="259"/>
        <v>0</v>
      </c>
      <c r="AO340" s="513">
        <f t="shared" si="259"/>
        <v>0</v>
      </c>
      <c r="AP340" s="513">
        <f t="shared" si="259"/>
        <v>0</v>
      </c>
      <c r="AQ340" s="513">
        <f t="shared" si="259"/>
        <v>0</v>
      </c>
      <c r="AR340" s="513">
        <f t="shared" si="259"/>
        <v>0</v>
      </c>
      <c r="AS340" s="131">
        <f t="shared" si="231"/>
        <v>0</v>
      </c>
    </row>
    <row r="341" spans="2:45" x14ac:dyDescent="0.2">
      <c r="B341" s="25" t="s">
        <v>689</v>
      </c>
      <c r="C341" s="512" t="s">
        <v>690</v>
      </c>
      <c r="D341" s="510" t="s">
        <v>131</v>
      </c>
      <c r="E341" s="513">
        <f t="shared" ref="E341:P341" si="260">E342+E343</f>
        <v>0</v>
      </c>
      <c r="F341" s="513">
        <f t="shared" si="260"/>
        <v>0</v>
      </c>
      <c r="G341" s="513">
        <f t="shared" si="260"/>
        <v>0</v>
      </c>
      <c r="H341" s="513">
        <f t="shared" si="260"/>
        <v>0</v>
      </c>
      <c r="I341" s="513">
        <f t="shared" si="260"/>
        <v>0</v>
      </c>
      <c r="J341" s="513">
        <f t="shared" si="260"/>
        <v>0</v>
      </c>
      <c r="K341" s="513">
        <f t="shared" si="260"/>
        <v>0</v>
      </c>
      <c r="L341" s="513">
        <f t="shared" si="260"/>
        <v>0</v>
      </c>
      <c r="M341" s="513">
        <f t="shared" si="260"/>
        <v>0</v>
      </c>
      <c r="N341" s="513">
        <f t="shared" si="260"/>
        <v>0</v>
      </c>
      <c r="O341" s="513">
        <f t="shared" si="260"/>
        <v>0</v>
      </c>
      <c r="P341" s="513">
        <f t="shared" si="260"/>
        <v>0</v>
      </c>
      <c r="Q341" s="131">
        <f t="shared" si="258"/>
        <v>0</v>
      </c>
      <c r="R341" s="493"/>
      <c r="S341" s="25" t="s">
        <v>689</v>
      </c>
      <c r="T341" s="512" t="s">
        <v>690</v>
      </c>
      <c r="U341" s="513">
        <f>U342+U343</f>
        <v>0</v>
      </c>
      <c r="V341" s="513"/>
      <c r="W341" s="513"/>
      <c r="X341" s="513"/>
      <c r="Y341" s="513"/>
      <c r="Z341" s="513"/>
      <c r="AA341" s="513"/>
      <c r="AB341" s="513"/>
      <c r="AC341" s="513"/>
      <c r="AD341" s="513"/>
      <c r="AE341" s="513"/>
      <c r="AF341" s="1028"/>
      <c r="AG341" s="1014">
        <f>AG342+AG343</f>
        <v>0</v>
      </c>
      <c r="AH341" s="513">
        <f t="shared" ref="AH341:AR341" si="261">AH342+AH343</f>
        <v>0</v>
      </c>
      <c r="AI341" s="513">
        <f t="shared" si="261"/>
        <v>0</v>
      </c>
      <c r="AJ341" s="513">
        <f t="shared" si="261"/>
        <v>0</v>
      </c>
      <c r="AK341" s="513">
        <f t="shared" si="261"/>
        <v>0</v>
      </c>
      <c r="AL341" s="513">
        <f t="shared" si="261"/>
        <v>0</v>
      </c>
      <c r="AM341" s="513">
        <f t="shared" si="261"/>
        <v>0</v>
      </c>
      <c r="AN341" s="513">
        <f t="shared" si="261"/>
        <v>0</v>
      </c>
      <c r="AO341" s="513">
        <f t="shared" si="261"/>
        <v>0</v>
      </c>
      <c r="AP341" s="513">
        <f t="shared" si="261"/>
        <v>0</v>
      </c>
      <c r="AQ341" s="513">
        <f t="shared" si="261"/>
        <v>0</v>
      </c>
      <c r="AR341" s="513">
        <f t="shared" si="261"/>
        <v>0</v>
      </c>
      <c r="AS341" s="131">
        <f t="shared" si="231"/>
        <v>0</v>
      </c>
    </row>
    <row r="342" spans="2:45" x14ac:dyDescent="0.2">
      <c r="B342" s="25" t="s">
        <v>691</v>
      </c>
      <c r="C342" s="512" t="s">
        <v>692</v>
      </c>
      <c r="D342" s="510" t="s">
        <v>131</v>
      </c>
      <c r="E342" s="500"/>
      <c r="F342" s="500"/>
      <c r="G342" s="500"/>
      <c r="H342" s="500"/>
      <c r="I342" s="500"/>
      <c r="J342" s="500"/>
      <c r="K342" s="500"/>
      <c r="L342" s="500"/>
      <c r="M342" s="500"/>
      <c r="N342" s="500"/>
      <c r="O342" s="500"/>
      <c r="P342" s="500"/>
      <c r="Q342" s="131">
        <f t="shared" si="258"/>
        <v>0</v>
      </c>
      <c r="R342" s="493"/>
      <c r="S342" s="25" t="s">
        <v>691</v>
      </c>
      <c r="T342" s="512" t="s">
        <v>692</v>
      </c>
      <c r="U342" s="500"/>
      <c r="V342" s="500"/>
      <c r="W342" s="500"/>
      <c r="X342" s="500"/>
      <c r="Y342" s="500"/>
      <c r="Z342" s="500"/>
      <c r="AA342" s="500"/>
      <c r="AB342" s="500"/>
      <c r="AC342" s="500"/>
      <c r="AD342" s="500"/>
      <c r="AE342" s="500"/>
      <c r="AF342" s="1027"/>
      <c r="AG342" s="1014">
        <f>+E342*U342</f>
        <v>0</v>
      </c>
      <c r="AH342" s="1014">
        <f t="shared" ref="AH342:AR343" si="262">+F342*V342</f>
        <v>0</v>
      </c>
      <c r="AI342" s="1014">
        <f t="shared" si="262"/>
        <v>0</v>
      </c>
      <c r="AJ342" s="1014">
        <f t="shared" si="262"/>
        <v>0</v>
      </c>
      <c r="AK342" s="1014">
        <f t="shared" si="262"/>
        <v>0</v>
      </c>
      <c r="AL342" s="1014">
        <f t="shared" si="262"/>
        <v>0</v>
      </c>
      <c r="AM342" s="1014">
        <f t="shared" si="262"/>
        <v>0</v>
      </c>
      <c r="AN342" s="1014">
        <f t="shared" si="262"/>
        <v>0</v>
      </c>
      <c r="AO342" s="1014">
        <f t="shared" si="262"/>
        <v>0</v>
      </c>
      <c r="AP342" s="1014">
        <f t="shared" si="262"/>
        <v>0</v>
      </c>
      <c r="AQ342" s="1014">
        <f t="shared" si="262"/>
        <v>0</v>
      </c>
      <c r="AR342" s="1014">
        <f t="shared" si="262"/>
        <v>0</v>
      </c>
      <c r="AS342" s="131">
        <f t="shared" si="231"/>
        <v>0</v>
      </c>
    </row>
    <row r="343" spans="2:45" x14ac:dyDescent="0.2">
      <c r="B343" s="25" t="s">
        <v>693</v>
      </c>
      <c r="C343" s="512" t="s">
        <v>694</v>
      </c>
      <c r="D343" s="510" t="s">
        <v>131</v>
      </c>
      <c r="E343" s="500"/>
      <c r="F343" s="500"/>
      <c r="G343" s="500"/>
      <c r="H343" s="500"/>
      <c r="I343" s="500"/>
      <c r="J343" s="500"/>
      <c r="K343" s="500"/>
      <c r="L343" s="500"/>
      <c r="M343" s="500"/>
      <c r="N343" s="500"/>
      <c r="O343" s="500"/>
      <c r="P343" s="500"/>
      <c r="Q343" s="131">
        <f t="shared" si="258"/>
        <v>0</v>
      </c>
      <c r="R343" s="493"/>
      <c r="S343" s="25" t="s">
        <v>693</v>
      </c>
      <c r="T343" s="512" t="s">
        <v>694</v>
      </c>
      <c r="U343" s="500"/>
      <c r="V343" s="500"/>
      <c r="W343" s="500"/>
      <c r="X343" s="500"/>
      <c r="Y343" s="500"/>
      <c r="Z343" s="500"/>
      <c r="AA343" s="500"/>
      <c r="AB343" s="500"/>
      <c r="AC343" s="500"/>
      <c r="AD343" s="500"/>
      <c r="AE343" s="500"/>
      <c r="AF343" s="1027"/>
      <c r="AG343" s="1014">
        <f>+E343*U343</f>
        <v>0</v>
      </c>
      <c r="AH343" s="1014">
        <f t="shared" si="262"/>
        <v>0</v>
      </c>
      <c r="AI343" s="1014">
        <f t="shared" si="262"/>
        <v>0</v>
      </c>
      <c r="AJ343" s="1014">
        <f t="shared" si="262"/>
        <v>0</v>
      </c>
      <c r="AK343" s="1014">
        <f t="shared" si="262"/>
        <v>0</v>
      </c>
      <c r="AL343" s="1014">
        <f t="shared" si="262"/>
        <v>0</v>
      </c>
      <c r="AM343" s="1014">
        <f t="shared" si="262"/>
        <v>0</v>
      </c>
      <c r="AN343" s="1014">
        <f t="shared" si="262"/>
        <v>0</v>
      </c>
      <c r="AO343" s="1014">
        <f t="shared" si="262"/>
        <v>0</v>
      </c>
      <c r="AP343" s="1014">
        <f t="shared" si="262"/>
        <v>0</v>
      </c>
      <c r="AQ343" s="1014">
        <f t="shared" si="262"/>
        <v>0</v>
      </c>
      <c r="AR343" s="1014">
        <f t="shared" si="262"/>
        <v>0</v>
      </c>
      <c r="AS343" s="131">
        <f t="shared" si="231"/>
        <v>0</v>
      </c>
    </row>
    <row r="344" spans="2:45" x14ac:dyDescent="0.2">
      <c r="B344" s="25" t="s">
        <v>695</v>
      </c>
      <c r="C344" s="512" t="s">
        <v>696</v>
      </c>
      <c r="D344" s="510" t="s">
        <v>131</v>
      </c>
      <c r="E344" s="513">
        <f t="shared" ref="E344:P344" si="263">E345+E346</f>
        <v>0</v>
      </c>
      <c r="F344" s="513">
        <f t="shared" si="263"/>
        <v>0</v>
      </c>
      <c r="G344" s="513">
        <f t="shared" si="263"/>
        <v>0</v>
      </c>
      <c r="H344" s="513">
        <f t="shared" si="263"/>
        <v>0</v>
      </c>
      <c r="I344" s="513">
        <f t="shared" si="263"/>
        <v>0</v>
      </c>
      <c r="J344" s="513">
        <f t="shared" si="263"/>
        <v>0</v>
      </c>
      <c r="K344" s="513">
        <f t="shared" si="263"/>
        <v>0</v>
      </c>
      <c r="L344" s="513">
        <f t="shared" si="263"/>
        <v>0</v>
      </c>
      <c r="M344" s="513">
        <f t="shared" si="263"/>
        <v>0</v>
      </c>
      <c r="N344" s="513">
        <f t="shared" si="263"/>
        <v>0</v>
      </c>
      <c r="O344" s="513">
        <f t="shared" si="263"/>
        <v>0</v>
      </c>
      <c r="P344" s="513">
        <f t="shared" si="263"/>
        <v>0</v>
      </c>
      <c r="Q344" s="131">
        <f t="shared" si="258"/>
        <v>0</v>
      </c>
      <c r="R344" s="493"/>
      <c r="S344" s="25" t="s">
        <v>695</v>
      </c>
      <c r="T344" s="512" t="s">
        <v>696</v>
      </c>
      <c r="U344" s="513">
        <f>U345+U346</f>
        <v>0</v>
      </c>
      <c r="V344" s="513"/>
      <c r="W344" s="513"/>
      <c r="X344" s="513"/>
      <c r="Y344" s="513"/>
      <c r="Z344" s="513"/>
      <c r="AA344" s="513"/>
      <c r="AB344" s="513"/>
      <c r="AC344" s="513"/>
      <c r="AD344" s="513"/>
      <c r="AE344" s="513"/>
      <c r="AF344" s="1028"/>
      <c r="AG344" s="1014">
        <f>AG345+AG346</f>
        <v>0</v>
      </c>
      <c r="AH344" s="513">
        <f t="shared" ref="AH344:AR344" si="264">AH345+AH346</f>
        <v>0</v>
      </c>
      <c r="AI344" s="513">
        <f t="shared" si="264"/>
        <v>0</v>
      </c>
      <c r="AJ344" s="513">
        <f t="shared" si="264"/>
        <v>0</v>
      </c>
      <c r="AK344" s="513">
        <f t="shared" si="264"/>
        <v>0</v>
      </c>
      <c r="AL344" s="513">
        <f t="shared" si="264"/>
        <v>0</v>
      </c>
      <c r="AM344" s="513">
        <f t="shared" si="264"/>
        <v>0</v>
      </c>
      <c r="AN344" s="513">
        <f t="shared" si="264"/>
        <v>0</v>
      </c>
      <c r="AO344" s="513">
        <f t="shared" si="264"/>
        <v>0</v>
      </c>
      <c r="AP344" s="513">
        <f t="shared" si="264"/>
        <v>0</v>
      </c>
      <c r="AQ344" s="513">
        <f t="shared" si="264"/>
        <v>0</v>
      </c>
      <c r="AR344" s="513">
        <f t="shared" si="264"/>
        <v>0</v>
      </c>
      <c r="AS344" s="131">
        <f t="shared" si="231"/>
        <v>0</v>
      </c>
    </row>
    <row r="345" spans="2:45" x14ac:dyDescent="0.2">
      <c r="B345" s="25" t="s">
        <v>697</v>
      </c>
      <c r="C345" s="512" t="s">
        <v>692</v>
      </c>
      <c r="D345" s="510" t="s">
        <v>131</v>
      </c>
      <c r="E345" s="500"/>
      <c r="F345" s="500"/>
      <c r="G345" s="500"/>
      <c r="H345" s="500"/>
      <c r="I345" s="500"/>
      <c r="J345" s="500"/>
      <c r="K345" s="500"/>
      <c r="L345" s="500"/>
      <c r="M345" s="500"/>
      <c r="N345" s="500"/>
      <c r="O345" s="500"/>
      <c r="P345" s="500"/>
      <c r="Q345" s="131">
        <f t="shared" si="258"/>
        <v>0</v>
      </c>
      <c r="R345" s="493"/>
      <c r="S345" s="25" t="s">
        <v>697</v>
      </c>
      <c r="T345" s="512" t="s">
        <v>692</v>
      </c>
      <c r="U345" s="500"/>
      <c r="V345" s="500"/>
      <c r="W345" s="500"/>
      <c r="X345" s="500"/>
      <c r="Y345" s="500"/>
      <c r="Z345" s="500"/>
      <c r="AA345" s="500"/>
      <c r="AB345" s="500"/>
      <c r="AC345" s="500"/>
      <c r="AD345" s="500"/>
      <c r="AE345" s="500"/>
      <c r="AF345" s="1027"/>
      <c r="AG345" s="1014">
        <f>+E345*U345</f>
        <v>0</v>
      </c>
      <c r="AH345" s="1014">
        <f t="shared" ref="AH345:AR346" si="265">+F345*V345</f>
        <v>0</v>
      </c>
      <c r="AI345" s="1014">
        <f t="shared" si="265"/>
        <v>0</v>
      </c>
      <c r="AJ345" s="1014">
        <f t="shared" si="265"/>
        <v>0</v>
      </c>
      <c r="AK345" s="1014">
        <f t="shared" si="265"/>
        <v>0</v>
      </c>
      <c r="AL345" s="1014">
        <f t="shared" si="265"/>
        <v>0</v>
      </c>
      <c r="AM345" s="1014">
        <f t="shared" si="265"/>
        <v>0</v>
      </c>
      <c r="AN345" s="1014">
        <f t="shared" si="265"/>
        <v>0</v>
      </c>
      <c r="AO345" s="1014">
        <f t="shared" si="265"/>
        <v>0</v>
      </c>
      <c r="AP345" s="1014">
        <f t="shared" si="265"/>
        <v>0</v>
      </c>
      <c r="AQ345" s="1014">
        <f t="shared" si="265"/>
        <v>0</v>
      </c>
      <c r="AR345" s="1014">
        <f t="shared" si="265"/>
        <v>0</v>
      </c>
      <c r="AS345" s="131">
        <f t="shared" si="231"/>
        <v>0</v>
      </c>
    </row>
    <row r="346" spans="2:45" x14ac:dyDescent="0.2">
      <c r="B346" s="25" t="s">
        <v>698</v>
      </c>
      <c r="C346" s="512" t="s">
        <v>694</v>
      </c>
      <c r="D346" s="510" t="s">
        <v>131</v>
      </c>
      <c r="E346" s="500"/>
      <c r="F346" s="500"/>
      <c r="G346" s="500"/>
      <c r="H346" s="500"/>
      <c r="I346" s="500"/>
      <c r="J346" s="500"/>
      <c r="K346" s="500"/>
      <c r="L346" s="500"/>
      <c r="M346" s="500"/>
      <c r="N346" s="500"/>
      <c r="O346" s="500"/>
      <c r="P346" s="500"/>
      <c r="Q346" s="131">
        <f t="shared" si="258"/>
        <v>0</v>
      </c>
      <c r="R346" s="493"/>
      <c r="S346" s="25" t="s">
        <v>698</v>
      </c>
      <c r="T346" s="512" t="s">
        <v>694</v>
      </c>
      <c r="U346" s="500"/>
      <c r="V346" s="500"/>
      <c r="W346" s="500"/>
      <c r="X346" s="500"/>
      <c r="Y346" s="500"/>
      <c r="Z346" s="500"/>
      <c r="AA346" s="500"/>
      <c r="AB346" s="500"/>
      <c r="AC346" s="500"/>
      <c r="AD346" s="500"/>
      <c r="AE346" s="500"/>
      <c r="AF346" s="1027"/>
      <c r="AG346" s="1014">
        <f>+E346*U346</f>
        <v>0</v>
      </c>
      <c r="AH346" s="1014">
        <f t="shared" si="265"/>
        <v>0</v>
      </c>
      <c r="AI346" s="1014">
        <f t="shared" si="265"/>
        <v>0</v>
      </c>
      <c r="AJ346" s="1014">
        <f t="shared" si="265"/>
        <v>0</v>
      </c>
      <c r="AK346" s="1014">
        <f t="shared" si="265"/>
        <v>0</v>
      </c>
      <c r="AL346" s="1014">
        <f t="shared" si="265"/>
        <v>0</v>
      </c>
      <c r="AM346" s="1014">
        <f t="shared" si="265"/>
        <v>0</v>
      </c>
      <c r="AN346" s="1014">
        <f t="shared" si="265"/>
        <v>0</v>
      </c>
      <c r="AO346" s="1014">
        <f t="shared" si="265"/>
        <v>0</v>
      </c>
      <c r="AP346" s="1014">
        <f t="shared" si="265"/>
        <v>0</v>
      </c>
      <c r="AQ346" s="1014">
        <f t="shared" si="265"/>
        <v>0</v>
      </c>
      <c r="AR346" s="1014">
        <f t="shared" si="265"/>
        <v>0</v>
      </c>
      <c r="AS346" s="131">
        <f t="shared" ref="AS346:AS375" si="266">SUM(AG346:AR346)</f>
        <v>0</v>
      </c>
    </row>
    <row r="347" spans="2:45" x14ac:dyDescent="0.2">
      <c r="B347" s="25" t="s">
        <v>460</v>
      </c>
      <c r="C347" s="509" t="s">
        <v>504</v>
      </c>
      <c r="D347" s="510" t="s">
        <v>131</v>
      </c>
      <c r="E347" s="513">
        <f>E348+E352+E358+E364</f>
        <v>0</v>
      </c>
      <c r="F347" s="513">
        <f t="shared" ref="F347:O347" si="267">F348+F352+F358+F364</f>
        <v>0</v>
      </c>
      <c r="G347" s="513">
        <f t="shared" si="267"/>
        <v>0</v>
      </c>
      <c r="H347" s="513">
        <f t="shared" si="267"/>
        <v>0</v>
      </c>
      <c r="I347" s="513">
        <f t="shared" si="267"/>
        <v>0</v>
      </c>
      <c r="J347" s="513">
        <f t="shared" si="267"/>
        <v>0</v>
      </c>
      <c r="K347" s="513">
        <f t="shared" si="267"/>
        <v>0</v>
      </c>
      <c r="L347" s="513">
        <f t="shared" si="267"/>
        <v>0</v>
      </c>
      <c r="M347" s="513">
        <f t="shared" si="267"/>
        <v>0</v>
      </c>
      <c r="N347" s="513">
        <f t="shared" si="267"/>
        <v>0</v>
      </c>
      <c r="O347" s="513">
        <f t="shared" si="267"/>
        <v>0</v>
      </c>
      <c r="P347" s="513">
        <f>P348+P352+P358+P364</f>
        <v>0</v>
      </c>
      <c r="Q347" s="131">
        <f t="shared" si="258"/>
        <v>0</v>
      </c>
      <c r="R347" s="493"/>
      <c r="S347" s="25" t="s">
        <v>460</v>
      </c>
      <c r="T347" s="509" t="s">
        <v>504</v>
      </c>
      <c r="U347" s="513">
        <f>U348+U352+U358+U364</f>
        <v>0</v>
      </c>
      <c r="V347" s="513"/>
      <c r="W347" s="513"/>
      <c r="X347" s="513"/>
      <c r="Y347" s="513"/>
      <c r="Z347" s="513"/>
      <c r="AA347" s="513"/>
      <c r="AB347" s="513"/>
      <c r="AC347" s="513"/>
      <c r="AD347" s="513"/>
      <c r="AE347" s="513"/>
      <c r="AF347" s="1028"/>
      <c r="AG347" s="1014">
        <f>AG348+AG352+AG358+AG364</f>
        <v>0</v>
      </c>
      <c r="AH347" s="513">
        <f t="shared" ref="AH347:AR347" si="268">AH348+AH352+AH358+AH364</f>
        <v>0</v>
      </c>
      <c r="AI347" s="513">
        <f t="shared" si="268"/>
        <v>0</v>
      </c>
      <c r="AJ347" s="513">
        <f t="shared" si="268"/>
        <v>0</v>
      </c>
      <c r="AK347" s="513">
        <f t="shared" si="268"/>
        <v>0</v>
      </c>
      <c r="AL347" s="513">
        <f t="shared" si="268"/>
        <v>0</v>
      </c>
      <c r="AM347" s="513">
        <f t="shared" si="268"/>
        <v>0</v>
      </c>
      <c r="AN347" s="513">
        <f t="shared" si="268"/>
        <v>0</v>
      </c>
      <c r="AO347" s="513">
        <f t="shared" si="268"/>
        <v>0</v>
      </c>
      <c r="AP347" s="513">
        <f t="shared" si="268"/>
        <v>0</v>
      </c>
      <c r="AQ347" s="513">
        <f t="shared" si="268"/>
        <v>0</v>
      </c>
      <c r="AR347" s="513">
        <f t="shared" si="268"/>
        <v>0</v>
      </c>
      <c r="AS347" s="131">
        <f t="shared" si="266"/>
        <v>0</v>
      </c>
    </row>
    <row r="348" spans="2:45" x14ac:dyDescent="0.2">
      <c r="B348" s="25"/>
      <c r="C348" s="511" t="s">
        <v>502</v>
      </c>
      <c r="D348" s="510"/>
      <c r="E348" s="513">
        <f>+E350+E351</f>
        <v>0</v>
      </c>
      <c r="F348" s="513">
        <f t="shared" ref="F348:P348" si="269">+F350+F351</f>
        <v>0</v>
      </c>
      <c r="G348" s="513">
        <f t="shared" si="269"/>
        <v>0</v>
      </c>
      <c r="H348" s="513">
        <f t="shared" si="269"/>
        <v>0</v>
      </c>
      <c r="I348" s="513">
        <f t="shared" si="269"/>
        <v>0</v>
      </c>
      <c r="J348" s="513">
        <f t="shared" si="269"/>
        <v>0</v>
      </c>
      <c r="K348" s="513">
        <f t="shared" si="269"/>
        <v>0</v>
      </c>
      <c r="L348" s="513">
        <f t="shared" si="269"/>
        <v>0</v>
      </c>
      <c r="M348" s="513">
        <f t="shared" si="269"/>
        <v>0</v>
      </c>
      <c r="N348" s="513">
        <f t="shared" si="269"/>
        <v>0</v>
      </c>
      <c r="O348" s="513">
        <f t="shared" si="269"/>
        <v>0</v>
      </c>
      <c r="P348" s="513">
        <f t="shared" si="269"/>
        <v>0</v>
      </c>
      <c r="Q348" s="498">
        <f>SUM(E348:P348)</f>
        <v>0</v>
      </c>
      <c r="R348" s="493"/>
      <c r="S348" s="25"/>
      <c r="T348" s="511" t="s">
        <v>502</v>
      </c>
      <c r="U348" s="513">
        <f>+U350+U351</f>
        <v>0</v>
      </c>
      <c r="V348" s="513"/>
      <c r="W348" s="513"/>
      <c r="X348" s="513"/>
      <c r="Y348" s="513"/>
      <c r="Z348" s="513"/>
      <c r="AA348" s="513"/>
      <c r="AB348" s="513"/>
      <c r="AC348" s="513"/>
      <c r="AD348" s="513"/>
      <c r="AE348" s="513"/>
      <c r="AF348" s="1028"/>
      <c r="AG348" s="1014">
        <f>+AG350+AG351</f>
        <v>0</v>
      </c>
      <c r="AH348" s="513">
        <f t="shared" ref="AH348:AR348" si="270">+AH350+AH351</f>
        <v>0</v>
      </c>
      <c r="AI348" s="513">
        <f t="shared" si="270"/>
        <v>0</v>
      </c>
      <c r="AJ348" s="513">
        <f t="shared" si="270"/>
        <v>0</v>
      </c>
      <c r="AK348" s="513">
        <f t="shared" si="270"/>
        <v>0</v>
      </c>
      <c r="AL348" s="513">
        <f t="shared" si="270"/>
        <v>0</v>
      </c>
      <c r="AM348" s="513">
        <f t="shared" si="270"/>
        <v>0</v>
      </c>
      <c r="AN348" s="513">
        <f t="shared" si="270"/>
        <v>0</v>
      </c>
      <c r="AO348" s="513">
        <f t="shared" si="270"/>
        <v>0</v>
      </c>
      <c r="AP348" s="513">
        <f t="shared" si="270"/>
        <v>0</v>
      </c>
      <c r="AQ348" s="513">
        <f t="shared" si="270"/>
        <v>0</v>
      </c>
      <c r="AR348" s="513">
        <f t="shared" si="270"/>
        <v>0</v>
      </c>
      <c r="AS348" s="498">
        <f t="shared" si="266"/>
        <v>0</v>
      </c>
    </row>
    <row r="349" spans="2:45" x14ac:dyDescent="0.2">
      <c r="B349" s="25" t="s">
        <v>499</v>
      </c>
      <c r="C349" s="509" t="s">
        <v>488</v>
      </c>
      <c r="D349" s="510"/>
      <c r="E349" s="513"/>
      <c r="F349" s="513"/>
      <c r="G349" s="513"/>
      <c r="H349" s="513"/>
      <c r="I349" s="513"/>
      <c r="J349" s="513"/>
      <c r="K349" s="513"/>
      <c r="L349" s="513"/>
      <c r="M349" s="513"/>
      <c r="N349" s="513"/>
      <c r="O349" s="513"/>
      <c r="P349" s="513"/>
      <c r="Q349" s="498"/>
      <c r="R349" s="493"/>
      <c r="S349" s="25" t="s">
        <v>499</v>
      </c>
      <c r="T349" s="509" t="s">
        <v>488</v>
      </c>
      <c r="U349" s="513"/>
      <c r="V349" s="513"/>
      <c r="W349" s="513"/>
      <c r="X349" s="513"/>
      <c r="Y349" s="513"/>
      <c r="Z349" s="513"/>
      <c r="AA349" s="513"/>
      <c r="AB349" s="513"/>
      <c r="AC349" s="513"/>
      <c r="AD349" s="513"/>
      <c r="AE349" s="513"/>
      <c r="AF349" s="1028"/>
      <c r="AG349" s="1014"/>
      <c r="AH349" s="513"/>
      <c r="AI349" s="513"/>
      <c r="AJ349" s="513"/>
      <c r="AK349" s="513"/>
      <c r="AL349" s="513"/>
      <c r="AM349" s="513"/>
      <c r="AN349" s="513"/>
      <c r="AO349" s="513"/>
      <c r="AP349" s="513"/>
      <c r="AQ349" s="513"/>
      <c r="AR349" s="513"/>
      <c r="AS349" s="498">
        <f t="shared" si="266"/>
        <v>0</v>
      </c>
    </row>
    <row r="350" spans="2:45" x14ac:dyDescent="0.2">
      <c r="B350" s="25" t="s">
        <v>500</v>
      </c>
      <c r="C350" s="495" t="s">
        <v>648</v>
      </c>
      <c r="D350" s="510" t="s">
        <v>479</v>
      </c>
      <c r="E350" s="500"/>
      <c r="F350" s="500"/>
      <c r="G350" s="500"/>
      <c r="H350" s="500"/>
      <c r="I350" s="500"/>
      <c r="J350" s="500"/>
      <c r="K350" s="500"/>
      <c r="L350" s="500"/>
      <c r="M350" s="500"/>
      <c r="N350" s="500"/>
      <c r="O350" s="500"/>
      <c r="P350" s="500"/>
      <c r="Q350" s="131"/>
      <c r="R350" s="493"/>
      <c r="S350" s="25" t="s">
        <v>500</v>
      </c>
      <c r="T350" s="495" t="s">
        <v>648</v>
      </c>
      <c r="U350" s="500"/>
      <c r="V350" s="500"/>
      <c r="W350" s="500"/>
      <c r="X350" s="500"/>
      <c r="Y350" s="500"/>
      <c r="Z350" s="500"/>
      <c r="AA350" s="500"/>
      <c r="AB350" s="500"/>
      <c r="AC350" s="500"/>
      <c r="AD350" s="500"/>
      <c r="AE350" s="500"/>
      <c r="AF350" s="1027"/>
      <c r="AG350" s="1014">
        <f>+E350*U350</f>
        <v>0</v>
      </c>
      <c r="AH350" s="1014">
        <f t="shared" ref="AH350:AR351" si="271">+F350*V350</f>
        <v>0</v>
      </c>
      <c r="AI350" s="1014">
        <f t="shared" si="271"/>
        <v>0</v>
      </c>
      <c r="AJ350" s="1014">
        <f t="shared" si="271"/>
        <v>0</v>
      </c>
      <c r="AK350" s="1014">
        <f t="shared" si="271"/>
        <v>0</v>
      </c>
      <c r="AL350" s="1014">
        <f t="shared" si="271"/>
        <v>0</v>
      </c>
      <c r="AM350" s="1014">
        <f t="shared" si="271"/>
        <v>0</v>
      </c>
      <c r="AN350" s="1014">
        <f t="shared" si="271"/>
        <v>0</v>
      </c>
      <c r="AO350" s="1014">
        <f t="shared" si="271"/>
        <v>0</v>
      </c>
      <c r="AP350" s="1014">
        <f t="shared" si="271"/>
        <v>0</v>
      </c>
      <c r="AQ350" s="1014">
        <f t="shared" si="271"/>
        <v>0</v>
      </c>
      <c r="AR350" s="1014">
        <f t="shared" si="271"/>
        <v>0</v>
      </c>
      <c r="AS350" s="131">
        <f t="shared" si="266"/>
        <v>0</v>
      </c>
    </row>
    <row r="351" spans="2:45" x14ac:dyDescent="0.2">
      <c r="B351" s="25" t="s">
        <v>699</v>
      </c>
      <c r="C351" s="509" t="s">
        <v>481</v>
      </c>
      <c r="D351" s="510" t="s">
        <v>131</v>
      </c>
      <c r="E351" s="500"/>
      <c r="F351" s="500"/>
      <c r="G351" s="500"/>
      <c r="H351" s="500"/>
      <c r="I351" s="500"/>
      <c r="J351" s="500"/>
      <c r="K351" s="500"/>
      <c r="L351" s="500"/>
      <c r="M351" s="500"/>
      <c r="N351" s="500"/>
      <c r="O351" s="500"/>
      <c r="P351" s="500"/>
      <c r="Q351" s="131">
        <f>SUM(E351:P351)</f>
        <v>0</v>
      </c>
      <c r="R351" s="493"/>
      <c r="S351" s="25" t="s">
        <v>699</v>
      </c>
      <c r="T351" s="509" t="s">
        <v>481</v>
      </c>
      <c r="U351" s="500"/>
      <c r="V351" s="500"/>
      <c r="W351" s="500"/>
      <c r="X351" s="500"/>
      <c r="Y351" s="500"/>
      <c r="Z351" s="500"/>
      <c r="AA351" s="500"/>
      <c r="AB351" s="500"/>
      <c r="AC351" s="500"/>
      <c r="AD351" s="500"/>
      <c r="AE351" s="500"/>
      <c r="AF351" s="1027"/>
      <c r="AG351" s="1014">
        <f>+E351*U351</f>
        <v>0</v>
      </c>
      <c r="AH351" s="1014">
        <f t="shared" si="271"/>
        <v>0</v>
      </c>
      <c r="AI351" s="1014">
        <f t="shared" si="271"/>
        <v>0</v>
      </c>
      <c r="AJ351" s="1014">
        <f t="shared" si="271"/>
        <v>0</v>
      </c>
      <c r="AK351" s="1014">
        <f t="shared" si="271"/>
        <v>0</v>
      </c>
      <c r="AL351" s="1014">
        <f t="shared" si="271"/>
        <v>0</v>
      </c>
      <c r="AM351" s="1014">
        <f t="shared" si="271"/>
        <v>0</v>
      </c>
      <c r="AN351" s="1014">
        <f t="shared" si="271"/>
        <v>0</v>
      </c>
      <c r="AO351" s="1014">
        <f t="shared" si="271"/>
        <v>0</v>
      </c>
      <c r="AP351" s="1014">
        <f t="shared" si="271"/>
        <v>0</v>
      </c>
      <c r="AQ351" s="1014">
        <f t="shared" si="271"/>
        <v>0</v>
      </c>
      <c r="AR351" s="1014">
        <f t="shared" si="271"/>
        <v>0</v>
      </c>
      <c r="AS351" s="131">
        <f t="shared" si="266"/>
        <v>0</v>
      </c>
    </row>
    <row r="352" spans="2:45" x14ac:dyDescent="0.2">
      <c r="B352" s="25"/>
      <c r="C352" s="511" t="s">
        <v>503</v>
      </c>
      <c r="D352" s="526"/>
      <c r="E352" s="513">
        <f>+E354+E355</f>
        <v>0</v>
      </c>
      <c r="F352" s="513">
        <f t="shared" ref="F352:P352" si="272">+F354+F355</f>
        <v>0</v>
      </c>
      <c r="G352" s="513">
        <f t="shared" si="272"/>
        <v>0</v>
      </c>
      <c r="H352" s="513">
        <f t="shared" si="272"/>
        <v>0</v>
      </c>
      <c r="I352" s="513">
        <f t="shared" si="272"/>
        <v>0</v>
      </c>
      <c r="J352" s="513">
        <f t="shared" si="272"/>
        <v>0</v>
      </c>
      <c r="K352" s="513">
        <f t="shared" si="272"/>
        <v>0</v>
      </c>
      <c r="L352" s="513">
        <f t="shared" si="272"/>
        <v>0</v>
      </c>
      <c r="M352" s="513">
        <f t="shared" si="272"/>
        <v>0</v>
      </c>
      <c r="N352" s="513">
        <f t="shared" si="272"/>
        <v>0</v>
      </c>
      <c r="O352" s="513">
        <f t="shared" si="272"/>
        <v>0</v>
      </c>
      <c r="P352" s="513">
        <f t="shared" si="272"/>
        <v>0</v>
      </c>
      <c r="Q352" s="131">
        <f>SUM(E352:P352)</f>
        <v>0</v>
      </c>
      <c r="R352" s="493"/>
      <c r="S352" s="25"/>
      <c r="T352" s="511" t="s">
        <v>503</v>
      </c>
      <c r="U352" s="513">
        <f>+U354+U355</f>
        <v>0</v>
      </c>
      <c r="V352" s="513"/>
      <c r="W352" s="513"/>
      <c r="X352" s="513"/>
      <c r="Y352" s="513"/>
      <c r="Z352" s="513"/>
      <c r="AA352" s="513"/>
      <c r="AB352" s="513"/>
      <c r="AC352" s="513"/>
      <c r="AD352" s="513"/>
      <c r="AE352" s="513"/>
      <c r="AF352" s="1028"/>
      <c r="AG352" s="1014">
        <f>+AG354+AG355</f>
        <v>0</v>
      </c>
      <c r="AH352" s="513">
        <f t="shared" ref="AH352:AR352" si="273">+AH354+AH355</f>
        <v>0</v>
      </c>
      <c r="AI352" s="513">
        <f t="shared" si="273"/>
        <v>0</v>
      </c>
      <c r="AJ352" s="513">
        <f t="shared" si="273"/>
        <v>0</v>
      </c>
      <c r="AK352" s="513">
        <f t="shared" si="273"/>
        <v>0</v>
      </c>
      <c r="AL352" s="513">
        <f t="shared" si="273"/>
        <v>0</v>
      </c>
      <c r="AM352" s="513">
        <f t="shared" si="273"/>
        <v>0</v>
      </c>
      <c r="AN352" s="513">
        <f t="shared" si="273"/>
        <v>0</v>
      </c>
      <c r="AO352" s="513">
        <f t="shared" si="273"/>
        <v>0</v>
      </c>
      <c r="AP352" s="513">
        <f t="shared" si="273"/>
        <v>0</v>
      </c>
      <c r="AQ352" s="513">
        <f t="shared" si="273"/>
        <v>0</v>
      </c>
      <c r="AR352" s="513">
        <f t="shared" si="273"/>
        <v>0</v>
      </c>
      <c r="AS352" s="131">
        <f t="shared" si="266"/>
        <v>0</v>
      </c>
    </row>
    <row r="353" spans="2:45" x14ac:dyDescent="0.2">
      <c r="B353" s="25" t="s">
        <v>700</v>
      </c>
      <c r="C353" s="509" t="s">
        <v>488</v>
      </c>
      <c r="D353" s="510"/>
      <c r="E353" s="513"/>
      <c r="F353" s="513"/>
      <c r="G353" s="513"/>
      <c r="H353" s="513"/>
      <c r="I353" s="513"/>
      <c r="J353" s="513"/>
      <c r="K353" s="513"/>
      <c r="L353" s="513"/>
      <c r="M353" s="513"/>
      <c r="N353" s="513"/>
      <c r="O353" s="513"/>
      <c r="P353" s="513"/>
      <c r="Q353" s="498"/>
      <c r="R353" s="493"/>
      <c r="S353" s="25" t="s">
        <v>700</v>
      </c>
      <c r="T353" s="509" t="s">
        <v>488</v>
      </c>
      <c r="U353" s="513"/>
      <c r="V353" s="513"/>
      <c r="W353" s="513"/>
      <c r="X353" s="513"/>
      <c r="Y353" s="513"/>
      <c r="Z353" s="513"/>
      <c r="AA353" s="513"/>
      <c r="AB353" s="513"/>
      <c r="AC353" s="513"/>
      <c r="AD353" s="513"/>
      <c r="AE353" s="513"/>
      <c r="AF353" s="1028"/>
      <c r="AG353" s="1014"/>
      <c r="AH353" s="513"/>
      <c r="AI353" s="513"/>
      <c r="AJ353" s="513"/>
      <c r="AK353" s="513"/>
      <c r="AL353" s="513"/>
      <c r="AM353" s="513"/>
      <c r="AN353" s="513"/>
      <c r="AO353" s="513"/>
      <c r="AP353" s="513"/>
      <c r="AQ353" s="513"/>
      <c r="AR353" s="513"/>
      <c r="AS353" s="498">
        <f t="shared" si="266"/>
        <v>0</v>
      </c>
    </row>
    <row r="354" spans="2:45" x14ac:dyDescent="0.2">
      <c r="B354" s="25" t="s">
        <v>701</v>
      </c>
      <c r="C354" s="495" t="s">
        <v>648</v>
      </c>
      <c r="D354" s="510" t="s">
        <v>479</v>
      </c>
      <c r="E354" s="500"/>
      <c r="F354" s="500"/>
      <c r="G354" s="500"/>
      <c r="H354" s="500"/>
      <c r="I354" s="500"/>
      <c r="J354" s="500"/>
      <c r="K354" s="500"/>
      <c r="L354" s="500"/>
      <c r="M354" s="500"/>
      <c r="N354" s="500"/>
      <c r="O354" s="500"/>
      <c r="P354" s="500"/>
      <c r="Q354" s="131"/>
      <c r="R354" s="493"/>
      <c r="S354" s="25" t="s">
        <v>701</v>
      </c>
      <c r="T354" s="495" t="s">
        <v>648</v>
      </c>
      <c r="U354" s="500"/>
      <c r="V354" s="500"/>
      <c r="W354" s="500"/>
      <c r="X354" s="500"/>
      <c r="Y354" s="500"/>
      <c r="Z354" s="500"/>
      <c r="AA354" s="500"/>
      <c r="AB354" s="500"/>
      <c r="AC354" s="500"/>
      <c r="AD354" s="500"/>
      <c r="AE354" s="500"/>
      <c r="AF354" s="1027"/>
      <c r="AG354" s="1014">
        <f>+E354*U354</f>
        <v>0</v>
      </c>
      <c r="AH354" s="1014">
        <f t="shared" ref="AH354:AR354" si="274">+F354*V354</f>
        <v>0</v>
      </c>
      <c r="AI354" s="1014">
        <f t="shared" si="274"/>
        <v>0</v>
      </c>
      <c r="AJ354" s="1014">
        <f t="shared" si="274"/>
        <v>0</v>
      </c>
      <c r="AK354" s="1014">
        <f t="shared" si="274"/>
        <v>0</v>
      </c>
      <c r="AL354" s="1014">
        <f t="shared" si="274"/>
        <v>0</v>
      </c>
      <c r="AM354" s="1014">
        <f t="shared" si="274"/>
        <v>0</v>
      </c>
      <c r="AN354" s="1014">
        <f t="shared" si="274"/>
        <v>0</v>
      </c>
      <c r="AO354" s="1014">
        <f t="shared" si="274"/>
        <v>0</v>
      </c>
      <c r="AP354" s="1014">
        <f t="shared" si="274"/>
        <v>0</v>
      </c>
      <c r="AQ354" s="1014">
        <f t="shared" si="274"/>
        <v>0</v>
      </c>
      <c r="AR354" s="1014">
        <f t="shared" si="274"/>
        <v>0</v>
      </c>
      <c r="AS354" s="131">
        <f t="shared" si="266"/>
        <v>0</v>
      </c>
    </row>
    <row r="355" spans="2:45" x14ac:dyDescent="0.2">
      <c r="B355" s="25" t="s">
        <v>702</v>
      </c>
      <c r="C355" s="509" t="s">
        <v>481</v>
      </c>
      <c r="D355" s="510" t="s">
        <v>131</v>
      </c>
      <c r="E355" s="513">
        <f t="shared" ref="E355:P355" si="275">E356+E357</f>
        <v>0</v>
      </c>
      <c r="F355" s="513">
        <f t="shared" si="275"/>
        <v>0</v>
      </c>
      <c r="G355" s="513">
        <f t="shared" si="275"/>
        <v>0</v>
      </c>
      <c r="H355" s="513">
        <f t="shared" si="275"/>
        <v>0</v>
      </c>
      <c r="I355" s="513">
        <f t="shared" si="275"/>
        <v>0</v>
      </c>
      <c r="J355" s="513">
        <f t="shared" si="275"/>
        <v>0</v>
      </c>
      <c r="K355" s="513">
        <f t="shared" si="275"/>
        <v>0</v>
      </c>
      <c r="L355" s="513">
        <f t="shared" si="275"/>
        <v>0</v>
      </c>
      <c r="M355" s="513">
        <f t="shared" si="275"/>
        <v>0</v>
      </c>
      <c r="N355" s="513">
        <f t="shared" si="275"/>
        <v>0</v>
      </c>
      <c r="O355" s="513">
        <f t="shared" si="275"/>
        <v>0</v>
      </c>
      <c r="P355" s="513">
        <f t="shared" si="275"/>
        <v>0</v>
      </c>
      <c r="Q355" s="131">
        <f>SUM(E355:P355)</f>
        <v>0</v>
      </c>
      <c r="R355" s="493"/>
      <c r="S355" s="25" t="s">
        <v>702</v>
      </c>
      <c r="T355" s="509" t="s">
        <v>481</v>
      </c>
      <c r="U355" s="513">
        <f>U356+U357</f>
        <v>0</v>
      </c>
      <c r="V355" s="513"/>
      <c r="W355" s="513"/>
      <c r="X355" s="513"/>
      <c r="Y355" s="513"/>
      <c r="Z355" s="513"/>
      <c r="AA355" s="513"/>
      <c r="AB355" s="513"/>
      <c r="AC355" s="513"/>
      <c r="AD355" s="513"/>
      <c r="AE355" s="513"/>
      <c r="AF355" s="1028"/>
      <c r="AG355" s="1014">
        <f>AG356+AG357</f>
        <v>0</v>
      </c>
      <c r="AH355" s="513">
        <f t="shared" ref="AH355:AR355" si="276">AH356+AH357</f>
        <v>0</v>
      </c>
      <c r="AI355" s="513">
        <f t="shared" si="276"/>
        <v>0</v>
      </c>
      <c r="AJ355" s="513">
        <f t="shared" si="276"/>
        <v>0</v>
      </c>
      <c r="AK355" s="513">
        <f t="shared" si="276"/>
        <v>0</v>
      </c>
      <c r="AL355" s="513">
        <f t="shared" si="276"/>
        <v>0</v>
      </c>
      <c r="AM355" s="513">
        <f t="shared" si="276"/>
        <v>0</v>
      </c>
      <c r="AN355" s="513">
        <f t="shared" si="276"/>
        <v>0</v>
      </c>
      <c r="AO355" s="513">
        <f t="shared" si="276"/>
        <v>0</v>
      </c>
      <c r="AP355" s="513">
        <f t="shared" si="276"/>
        <v>0</v>
      </c>
      <c r="AQ355" s="513">
        <f t="shared" si="276"/>
        <v>0</v>
      </c>
      <c r="AR355" s="513">
        <f t="shared" si="276"/>
        <v>0</v>
      </c>
      <c r="AS355" s="131">
        <f t="shared" si="266"/>
        <v>0</v>
      </c>
    </row>
    <row r="356" spans="2:45" x14ac:dyDescent="0.2">
      <c r="B356" s="25" t="s">
        <v>703</v>
      </c>
      <c r="C356" s="512" t="s">
        <v>690</v>
      </c>
      <c r="D356" s="510" t="s">
        <v>131</v>
      </c>
      <c r="E356" s="500"/>
      <c r="F356" s="500"/>
      <c r="G356" s="500"/>
      <c r="H356" s="500"/>
      <c r="I356" s="500"/>
      <c r="J356" s="500"/>
      <c r="K356" s="500"/>
      <c r="L356" s="500"/>
      <c r="M356" s="500"/>
      <c r="N356" s="500"/>
      <c r="O356" s="500"/>
      <c r="P356" s="500"/>
      <c r="Q356" s="131">
        <f>SUM(E356:P356)</f>
        <v>0</v>
      </c>
      <c r="R356" s="493"/>
      <c r="S356" s="25" t="s">
        <v>703</v>
      </c>
      <c r="T356" s="512" t="s">
        <v>690</v>
      </c>
      <c r="U356" s="500"/>
      <c r="V356" s="500"/>
      <c r="W356" s="500"/>
      <c r="X356" s="500"/>
      <c r="Y356" s="500"/>
      <c r="Z356" s="500"/>
      <c r="AA356" s="500"/>
      <c r="AB356" s="500"/>
      <c r="AC356" s="500"/>
      <c r="AD356" s="500"/>
      <c r="AE356" s="500"/>
      <c r="AF356" s="1027"/>
      <c r="AG356" s="1014">
        <f>+E356*U356</f>
        <v>0</v>
      </c>
      <c r="AH356" s="1014">
        <f t="shared" ref="AH356:AR357" si="277">+F356*V356</f>
        <v>0</v>
      </c>
      <c r="AI356" s="1014">
        <f t="shared" si="277"/>
        <v>0</v>
      </c>
      <c r="AJ356" s="1014">
        <f t="shared" si="277"/>
        <v>0</v>
      </c>
      <c r="AK356" s="1014">
        <f t="shared" si="277"/>
        <v>0</v>
      </c>
      <c r="AL356" s="1014">
        <f t="shared" si="277"/>
        <v>0</v>
      </c>
      <c r="AM356" s="1014">
        <f t="shared" si="277"/>
        <v>0</v>
      </c>
      <c r="AN356" s="1014">
        <f t="shared" si="277"/>
        <v>0</v>
      </c>
      <c r="AO356" s="1014">
        <f t="shared" si="277"/>
        <v>0</v>
      </c>
      <c r="AP356" s="1014">
        <f t="shared" si="277"/>
        <v>0</v>
      </c>
      <c r="AQ356" s="1014">
        <f t="shared" si="277"/>
        <v>0</v>
      </c>
      <c r="AR356" s="1014">
        <f t="shared" si="277"/>
        <v>0</v>
      </c>
      <c r="AS356" s="131">
        <f t="shared" si="266"/>
        <v>0</v>
      </c>
    </row>
    <row r="357" spans="2:45" x14ac:dyDescent="0.2">
      <c r="B357" s="25" t="s">
        <v>704</v>
      </c>
      <c r="C357" s="512" t="s">
        <v>696</v>
      </c>
      <c r="D357" s="510" t="s">
        <v>131</v>
      </c>
      <c r="E357" s="500"/>
      <c r="F357" s="500"/>
      <c r="G357" s="500"/>
      <c r="H357" s="500"/>
      <c r="I357" s="500"/>
      <c r="J357" s="500"/>
      <c r="K357" s="500"/>
      <c r="L357" s="500"/>
      <c r="M357" s="500"/>
      <c r="N357" s="500"/>
      <c r="O357" s="500"/>
      <c r="P357" s="500"/>
      <c r="Q357" s="131">
        <f>SUM(E357:P357)</f>
        <v>0</v>
      </c>
      <c r="R357" s="493"/>
      <c r="S357" s="25" t="s">
        <v>704</v>
      </c>
      <c r="T357" s="512" t="s">
        <v>696</v>
      </c>
      <c r="U357" s="500"/>
      <c r="V357" s="500"/>
      <c r="W357" s="500"/>
      <c r="X357" s="500"/>
      <c r="Y357" s="500"/>
      <c r="Z357" s="500"/>
      <c r="AA357" s="500"/>
      <c r="AB357" s="500"/>
      <c r="AC357" s="500"/>
      <c r="AD357" s="500"/>
      <c r="AE357" s="500"/>
      <c r="AF357" s="1027"/>
      <c r="AG357" s="1014">
        <f>+E357*U357</f>
        <v>0</v>
      </c>
      <c r="AH357" s="1014">
        <f t="shared" si="277"/>
        <v>0</v>
      </c>
      <c r="AI357" s="1014">
        <f t="shared" si="277"/>
        <v>0</v>
      </c>
      <c r="AJ357" s="1014">
        <f t="shared" si="277"/>
        <v>0</v>
      </c>
      <c r="AK357" s="1014">
        <f t="shared" si="277"/>
        <v>0</v>
      </c>
      <c r="AL357" s="1014">
        <f t="shared" si="277"/>
        <v>0</v>
      </c>
      <c r="AM357" s="1014">
        <f t="shared" si="277"/>
        <v>0</v>
      </c>
      <c r="AN357" s="1014">
        <f t="shared" si="277"/>
        <v>0</v>
      </c>
      <c r="AO357" s="1014">
        <f t="shared" si="277"/>
        <v>0</v>
      </c>
      <c r="AP357" s="1014">
        <f t="shared" si="277"/>
        <v>0</v>
      </c>
      <c r="AQ357" s="1014">
        <f t="shared" si="277"/>
        <v>0</v>
      </c>
      <c r="AR357" s="1014">
        <f t="shared" si="277"/>
        <v>0</v>
      </c>
      <c r="AS357" s="131">
        <f t="shared" si="266"/>
        <v>0</v>
      </c>
    </row>
    <row r="358" spans="2:45" x14ac:dyDescent="0.2">
      <c r="B358" s="25"/>
      <c r="C358" s="511" t="s">
        <v>705</v>
      </c>
      <c r="D358" s="510"/>
      <c r="E358" s="513">
        <f>+E360+E361</f>
        <v>0</v>
      </c>
      <c r="F358" s="513">
        <f t="shared" ref="F358:P358" si="278">+F360+F361</f>
        <v>0</v>
      </c>
      <c r="G358" s="513">
        <f t="shared" si="278"/>
        <v>0</v>
      </c>
      <c r="H358" s="513">
        <f t="shared" si="278"/>
        <v>0</v>
      </c>
      <c r="I358" s="513">
        <f t="shared" si="278"/>
        <v>0</v>
      </c>
      <c r="J358" s="513">
        <f t="shared" si="278"/>
        <v>0</v>
      </c>
      <c r="K358" s="513">
        <f t="shared" si="278"/>
        <v>0</v>
      </c>
      <c r="L358" s="513">
        <f t="shared" si="278"/>
        <v>0</v>
      </c>
      <c r="M358" s="513">
        <f t="shared" si="278"/>
        <v>0</v>
      </c>
      <c r="N358" s="513">
        <f t="shared" si="278"/>
        <v>0</v>
      </c>
      <c r="O358" s="513">
        <f t="shared" si="278"/>
        <v>0</v>
      </c>
      <c r="P358" s="513">
        <f t="shared" si="278"/>
        <v>0</v>
      </c>
      <c r="Q358" s="131">
        <f>SUM(E358:P358)</f>
        <v>0</v>
      </c>
      <c r="R358" s="493"/>
      <c r="S358" s="25"/>
      <c r="T358" s="511" t="s">
        <v>705</v>
      </c>
      <c r="U358" s="513">
        <f>+U360+U361</f>
        <v>0</v>
      </c>
      <c r="V358" s="513"/>
      <c r="W358" s="513"/>
      <c r="X358" s="513"/>
      <c r="Y358" s="513"/>
      <c r="Z358" s="513"/>
      <c r="AA358" s="513"/>
      <c r="AB358" s="513"/>
      <c r="AC358" s="513"/>
      <c r="AD358" s="513"/>
      <c r="AE358" s="513"/>
      <c r="AF358" s="1028"/>
      <c r="AG358" s="1014">
        <f>+AG360+AG361</f>
        <v>0</v>
      </c>
      <c r="AH358" s="513">
        <f t="shared" ref="AH358:AR358" si="279">+AH360+AH361</f>
        <v>0</v>
      </c>
      <c r="AI358" s="513">
        <f t="shared" si="279"/>
        <v>0</v>
      </c>
      <c r="AJ358" s="513">
        <f t="shared" si="279"/>
        <v>0</v>
      </c>
      <c r="AK358" s="513">
        <f t="shared" si="279"/>
        <v>0</v>
      </c>
      <c r="AL358" s="513">
        <f t="shared" si="279"/>
        <v>0</v>
      </c>
      <c r="AM358" s="513">
        <f t="shared" si="279"/>
        <v>0</v>
      </c>
      <c r="AN358" s="513">
        <f t="shared" si="279"/>
        <v>0</v>
      </c>
      <c r="AO358" s="513">
        <f t="shared" si="279"/>
        <v>0</v>
      </c>
      <c r="AP358" s="513">
        <f t="shared" si="279"/>
        <v>0</v>
      </c>
      <c r="AQ358" s="513">
        <f t="shared" si="279"/>
        <v>0</v>
      </c>
      <c r="AR358" s="513">
        <f t="shared" si="279"/>
        <v>0</v>
      </c>
      <c r="AS358" s="131">
        <f t="shared" si="266"/>
        <v>0</v>
      </c>
    </row>
    <row r="359" spans="2:45" x14ac:dyDescent="0.2">
      <c r="B359" s="25" t="s">
        <v>706</v>
      </c>
      <c r="C359" s="509" t="s">
        <v>488</v>
      </c>
      <c r="D359" s="510"/>
      <c r="E359" s="513"/>
      <c r="F359" s="513"/>
      <c r="G359" s="513"/>
      <c r="H359" s="513"/>
      <c r="I359" s="513"/>
      <c r="J359" s="513"/>
      <c r="K359" s="513"/>
      <c r="L359" s="513"/>
      <c r="M359" s="513"/>
      <c r="N359" s="513"/>
      <c r="O359" s="513"/>
      <c r="P359" s="513"/>
      <c r="Q359" s="498"/>
      <c r="R359" s="493"/>
      <c r="S359" s="25" t="s">
        <v>706</v>
      </c>
      <c r="T359" s="509" t="s">
        <v>488</v>
      </c>
      <c r="U359" s="513"/>
      <c r="V359" s="513"/>
      <c r="W359" s="513"/>
      <c r="X359" s="513"/>
      <c r="Y359" s="513"/>
      <c r="Z359" s="513"/>
      <c r="AA359" s="513"/>
      <c r="AB359" s="513"/>
      <c r="AC359" s="513"/>
      <c r="AD359" s="513"/>
      <c r="AE359" s="513"/>
      <c r="AF359" s="1028"/>
      <c r="AG359" s="1014"/>
      <c r="AH359" s="513"/>
      <c r="AI359" s="513"/>
      <c r="AJ359" s="513"/>
      <c r="AK359" s="513"/>
      <c r="AL359" s="513"/>
      <c r="AM359" s="513"/>
      <c r="AN359" s="513"/>
      <c r="AO359" s="513"/>
      <c r="AP359" s="513"/>
      <c r="AQ359" s="513"/>
      <c r="AR359" s="513"/>
      <c r="AS359" s="498">
        <f t="shared" si="266"/>
        <v>0</v>
      </c>
    </row>
    <row r="360" spans="2:45" x14ac:dyDescent="0.2">
      <c r="B360" s="25" t="s">
        <v>707</v>
      </c>
      <c r="C360" s="495" t="s">
        <v>648</v>
      </c>
      <c r="D360" s="510" t="s">
        <v>479</v>
      </c>
      <c r="E360" s="500"/>
      <c r="F360" s="500"/>
      <c r="G360" s="500"/>
      <c r="H360" s="500"/>
      <c r="I360" s="500"/>
      <c r="J360" s="500"/>
      <c r="K360" s="500"/>
      <c r="L360" s="500"/>
      <c r="M360" s="500"/>
      <c r="N360" s="500"/>
      <c r="O360" s="500"/>
      <c r="P360" s="500"/>
      <c r="Q360" s="131">
        <f>SUM(E360:P360)</f>
        <v>0</v>
      </c>
      <c r="R360" s="493"/>
      <c r="S360" s="25" t="s">
        <v>707</v>
      </c>
      <c r="T360" s="495" t="s">
        <v>648</v>
      </c>
      <c r="U360" s="500"/>
      <c r="V360" s="500"/>
      <c r="W360" s="500"/>
      <c r="X360" s="500"/>
      <c r="Y360" s="500"/>
      <c r="Z360" s="500"/>
      <c r="AA360" s="500"/>
      <c r="AB360" s="500"/>
      <c r="AC360" s="500"/>
      <c r="AD360" s="500"/>
      <c r="AE360" s="500"/>
      <c r="AF360" s="1027"/>
      <c r="AG360" s="1014">
        <f>+E360*U360</f>
        <v>0</v>
      </c>
      <c r="AH360" s="1014">
        <f t="shared" ref="AH360:AR360" si="280">+F360*V360</f>
        <v>0</v>
      </c>
      <c r="AI360" s="1014">
        <f t="shared" si="280"/>
        <v>0</v>
      </c>
      <c r="AJ360" s="1014">
        <f t="shared" si="280"/>
        <v>0</v>
      </c>
      <c r="AK360" s="1014">
        <f t="shared" si="280"/>
        <v>0</v>
      </c>
      <c r="AL360" s="1014">
        <f t="shared" si="280"/>
        <v>0</v>
      </c>
      <c r="AM360" s="1014">
        <f t="shared" si="280"/>
        <v>0</v>
      </c>
      <c r="AN360" s="1014">
        <f t="shared" si="280"/>
        <v>0</v>
      </c>
      <c r="AO360" s="1014">
        <f t="shared" si="280"/>
        <v>0</v>
      </c>
      <c r="AP360" s="1014">
        <f t="shared" si="280"/>
        <v>0</v>
      </c>
      <c r="AQ360" s="1014">
        <f t="shared" si="280"/>
        <v>0</v>
      </c>
      <c r="AR360" s="1014">
        <f t="shared" si="280"/>
        <v>0</v>
      </c>
      <c r="AS360" s="131">
        <f t="shared" si="266"/>
        <v>0</v>
      </c>
    </row>
    <row r="361" spans="2:45" x14ac:dyDescent="0.2">
      <c r="B361" s="25" t="s">
        <v>708</v>
      </c>
      <c r="C361" s="526" t="s">
        <v>481</v>
      </c>
      <c r="D361" s="510" t="s">
        <v>131</v>
      </c>
      <c r="E361" s="513">
        <f t="shared" ref="E361:P361" si="281">E362+E363</f>
        <v>0</v>
      </c>
      <c r="F361" s="513">
        <f t="shared" si="281"/>
        <v>0</v>
      </c>
      <c r="G361" s="513">
        <f t="shared" si="281"/>
        <v>0</v>
      </c>
      <c r="H361" s="513">
        <f t="shared" si="281"/>
        <v>0</v>
      </c>
      <c r="I361" s="513">
        <f t="shared" si="281"/>
        <v>0</v>
      </c>
      <c r="J361" s="513">
        <f t="shared" si="281"/>
        <v>0</v>
      </c>
      <c r="K361" s="513">
        <f t="shared" si="281"/>
        <v>0</v>
      </c>
      <c r="L361" s="513">
        <f t="shared" si="281"/>
        <v>0</v>
      </c>
      <c r="M361" s="513">
        <f t="shared" si="281"/>
        <v>0</v>
      </c>
      <c r="N361" s="513">
        <f t="shared" si="281"/>
        <v>0</v>
      </c>
      <c r="O361" s="513">
        <f t="shared" si="281"/>
        <v>0</v>
      </c>
      <c r="P361" s="513">
        <f t="shared" si="281"/>
        <v>0</v>
      </c>
      <c r="Q361" s="131">
        <f>SUM(E361:P361)</f>
        <v>0</v>
      </c>
      <c r="R361" s="493"/>
      <c r="S361" s="25" t="s">
        <v>708</v>
      </c>
      <c r="T361" s="526" t="s">
        <v>481</v>
      </c>
      <c r="U361" s="513">
        <f>U362+U363</f>
        <v>0</v>
      </c>
      <c r="V361" s="513"/>
      <c r="W361" s="513"/>
      <c r="X361" s="513"/>
      <c r="Y361" s="513"/>
      <c r="Z361" s="513"/>
      <c r="AA361" s="513"/>
      <c r="AB361" s="513"/>
      <c r="AC361" s="513"/>
      <c r="AD361" s="513"/>
      <c r="AE361" s="513"/>
      <c r="AF361" s="1028"/>
      <c r="AG361" s="1014">
        <f>AG362+AG363</f>
        <v>0</v>
      </c>
      <c r="AH361" s="513">
        <f t="shared" ref="AH361:AR361" si="282">AH362+AH363</f>
        <v>0</v>
      </c>
      <c r="AI361" s="513">
        <f t="shared" si="282"/>
        <v>0</v>
      </c>
      <c r="AJ361" s="513">
        <f t="shared" si="282"/>
        <v>0</v>
      </c>
      <c r="AK361" s="513">
        <f t="shared" si="282"/>
        <v>0</v>
      </c>
      <c r="AL361" s="513">
        <f t="shared" si="282"/>
        <v>0</v>
      </c>
      <c r="AM361" s="513">
        <f t="shared" si="282"/>
        <v>0</v>
      </c>
      <c r="AN361" s="513">
        <f t="shared" si="282"/>
        <v>0</v>
      </c>
      <c r="AO361" s="513">
        <f t="shared" si="282"/>
        <v>0</v>
      </c>
      <c r="AP361" s="513">
        <f t="shared" si="282"/>
        <v>0</v>
      </c>
      <c r="AQ361" s="513">
        <f t="shared" si="282"/>
        <v>0</v>
      </c>
      <c r="AR361" s="513">
        <f t="shared" si="282"/>
        <v>0</v>
      </c>
      <c r="AS361" s="131">
        <f t="shared" si="266"/>
        <v>0</v>
      </c>
    </row>
    <row r="362" spans="2:45" x14ac:dyDescent="0.2">
      <c r="B362" s="25" t="s">
        <v>709</v>
      </c>
      <c r="C362" s="534" t="s">
        <v>690</v>
      </c>
      <c r="D362" s="510" t="s">
        <v>131</v>
      </c>
      <c r="E362" s="500"/>
      <c r="F362" s="500"/>
      <c r="G362" s="500"/>
      <c r="H362" s="500"/>
      <c r="I362" s="500"/>
      <c r="J362" s="500"/>
      <c r="K362" s="500"/>
      <c r="L362" s="500"/>
      <c r="M362" s="500"/>
      <c r="N362" s="500"/>
      <c r="O362" s="500"/>
      <c r="P362" s="500"/>
      <c r="Q362" s="131">
        <f>SUM(E362:P362)</f>
        <v>0</v>
      </c>
      <c r="R362" s="493"/>
      <c r="S362" s="25" t="s">
        <v>709</v>
      </c>
      <c r="T362" s="534" t="s">
        <v>690</v>
      </c>
      <c r="U362" s="500"/>
      <c r="V362" s="500"/>
      <c r="W362" s="500"/>
      <c r="X362" s="500"/>
      <c r="Y362" s="500"/>
      <c r="Z362" s="500"/>
      <c r="AA362" s="500"/>
      <c r="AB362" s="500"/>
      <c r="AC362" s="500"/>
      <c r="AD362" s="500"/>
      <c r="AE362" s="500"/>
      <c r="AF362" s="1027"/>
      <c r="AG362" s="1014">
        <f>+E362*U362</f>
        <v>0</v>
      </c>
      <c r="AH362" s="1014">
        <f t="shared" ref="AH362:AR363" si="283">+F362*V362</f>
        <v>0</v>
      </c>
      <c r="AI362" s="1014">
        <f t="shared" si="283"/>
        <v>0</v>
      </c>
      <c r="AJ362" s="1014">
        <f t="shared" si="283"/>
        <v>0</v>
      </c>
      <c r="AK362" s="1014">
        <f t="shared" si="283"/>
        <v>0</v>
      </c>
      <c r="AL362" s="1014">
        <f t="shared" si="283"/>
        <v>0</v>
      </c>
      <c r="AM362" s="1014">
        <f t="shared" si="283"/>
        <v>0</v>
      </c>
      <c r="AN362" s="1014">
        <f t="shared" si="283"/>
        <v>0</v>
      </c>
      <c r="AO362" s="1014">
        <f t="shared" si="283"/>
        <v>0</v>
      </c>
      <c r="AP362" s="1014">
        <f t="shared" si="283"/>
        <v>0</v>
      </c>
      <c r="AQ362" s="1014">
        <f t="shared" si="283"/>
        <v>0</v>
      </c>
      <c r="AR362" s="1014">
        <f t="shared" si="283"/>
        <v>0</v>
      </c>
      <c r="AS362" s="131">
        <f t="shared" si="266"/>
        <v>0</v>
      </c>
    </row>
    <row r="363" spans="2:45" x14ac:dyDescent="0.2">
      <c r="B363" s="25" t="s">
        <v>710</v>
      </c>
      <c r="C363" s="534" t="s">
        <v>696</v>
      </c>
      <c r="D363" s="510" t="s">
        <v>131</v>
      </c>
      <c r="E363" s="500"/>
      <c r="F363" s="500"/>
      <c r="G363" s="500"/>
      <c r="H363" s="500"/>
      <c r="I363" s="500"/>
      <c r="J363" s="500"/>
      <c r="K363" s="500"/>
      <c r="L363" s="500"/>
      <c r="M363" s="500"/>
      <c r="N363" s="500"/>
      <c r="O363" s="500"/>
      <c r="P363" s="500"/>
      <c r="Q363" s="131">
        <f>SUM(E363:P363)</f>
        <v>0</v>
      </c>
      <c r="R363" s="493"/>
      <c r="S363" s="25" t="s">
        <v>710</v>
      </c>
      <c r="T363" s="534" t="s">
        <v>696</v>
      </c>
      <c r="U363" s="500"/>
      <c r="V363" s="500"/>
      <c r="W363" s="500"/>
      <c r="X363" s="500"/>
      <c r="Y363" s="500"/>
      <c r="Z363" s="500"/>
      <c r="AA363" s="500"/>
      <c r="AB363" s="500"/>
      <c r="AC363" s="500"/>
      <c r="AD363" s="500"/>
      <c r="AE363" s="500"/>
      <c r="AF363" s="1027"/>
      <c r="AG363" s="1014">
        <f>+E363*U363</f>
        <v>0</v>
      </c>
      <c r="AH363" s="1014">
        <f t="shared" si="283"/>
        <v>0</v>
      </c>
      <c r="AI363" s="1014">
        <f t="shared" si="283"/>
        <v>0</v>
      </c>
      <c r="AJ363" s="1014">
        <f t="shared" si="283"/>
        <v>0</v>
      </c>
      <c r="AK363" s="1014">
        <f t="shared" si="283"/>
        <v>0</v>
      </c>
      <c r="AL363" s="1014">
        <f t="shared" si="283"/>
        <v>0</v>
      </c>
      <c r="AM363" s="1014">
        <f t="shared" si="283"/>
        <v>0</v>
      </c>
      <c r="AN363" s="1014">
        <f t="shared" si="283"/>
        <v>0</v>
      </c>
      <c r="AO363" s="1014">
        <f t="shared" si="283"/>
        <v>0</v>
      </c>
      <c r="AP363" s="1014">
        <f t="shared" si="283"/>
        <v>0</v>
      </c>
      <c r="AQ363" s="1014">
        <f t="shared" si="283"/>
        <v>0</v>
      </c>
      <c r="AR363" s="1014">
        <f t="shared" si="283"/>
        <v>0</v>
      </c>
      <c r="AS363" s="131">
        <f t="shared" si="266"/>
        <v>0</v>
      </c>
    </row>
    <row r="364" spans="2:45" x14ac:dyDescent="0.2">
      <c r="B364" s="324"/>
      <c r="C364" s="772" t="s">
        <v>505</v>
      </c>
      <c r="D364" s="508"/>
      <c r="E364" s="135">
        <f>+E366+E367</f>
        <v>0</v>
      </c>
      <c r="F364" s="135">
        <f t="shared" ref="F364:P364" si="284">+F366+F367</f>
        <v>0</v>
      </c>
      <c r="G364" s="135">
        <f t="shared" si="284"/>
        <v>0</v>
      </c>
      <c r="H364" s="135">
        <f t="shared" si="284"/>
        <v>0</v>
      </c>
      <c r="I364" s="135">
        <f t="shared" si="284"/>
        <v>0</v>
      </c>
      <c r="J364" s="135">
        <f t="shared" si="284"/>
        <v>0</v>
      </c>
      <c r="K364" s="135">
        <f t="shared" si="284"/>
        <v>0</v>
      </c>
      <c r="L364" s="135">
        <f t="shared" si="284"/>
        <v>0</v>
      </c>
      <c r="M364" s="135">
        <f t="shared" si="284"/>
        <v>0</v>
      </c>
      <c r="N364" s="135">
        <f t="shared" si="284"/>
        <v>0</v>
      </c>
      <c r="O364" s="135">
        <f t="shared" si="284"/>
        <v>0</v>
      </c>
      <c r="P364" s="135">
        <f t="shared" si="284"/>
        <v>0</v>
      </c>
      <c r="Q364" s="130">
        <f>SUM(E364:P364)</f>
        <v>0</v>
      </c>
      <c r="R364" s="493"/>
      <c r="S364" s="324"/>
      <c r="T364" s="772" t="s">
        <v>505</v>
      </c>
      <c r="U364" s="135">
        <f>+U366+U367</f>
        <v>0</v>
      </c>
      <c r="V364" s="135"/>
      <c r="W364" s="135"/>
      <c r="X364" s="135"/>
      <c r="Y364" s="135"/>
      <c r="Z364" s="135"/>
      <c r="AA364" s="135"/>
      <c r="AB364" s="135"/>
      <c r="AC364" s="135"/>
      <c r="AD364" s="135"/>
      <c r="AE364" s="135"/>
      <c r="AF364" s="1026"/>
      <c r="AG364" s="1013">
        <f>+AG366+AG367</f>
        <v>0</v>
      </c>
      <c r="AH364" s="135">
        <f t="shared" ref="AH364:AR364" si="285">+AH366+AH367</f>
        <v>0</v>
      </c>
      <c r="AI364" s="135">
        <f t="shared" si="285"/>
        <v>0</v>
      </c>
      <c r="AJ364" s="135">
        <f t="shared" si="285"/>
        <v>0</v>
      </c>
      <c r="AK364" s="135">
        <f t="shared" si="285"/>
        <v>0</v>
      </c>
      <c r="AL364" s="135">
        <f t="shared" si="285"/>
        <v>0</v>
      </c>
      <c r="AM364" s="135">
        <f t="shared" si="285"/>
        <v>0</v>
      </c>
      <c r="AN364" s="135">
        <f t="shared" si="285"/>
        <v>0</v>
      </c>
      <c r="AO364" s="135">
        <f t="shared" si="285"/>
        <v>0</v>
      </c>
      <c r="AP364" s="135">
        <f t="shared" si="285"/>
        <v>0</v>
      </c>
      <c r="AQ364" s="135">
        <f t="shared" si="285"/>
        <v>0</v>
      </c>
      <c r="AR364" s="135">
        <f t="shared" si="285"/>
        <v>0</v>
      </c>
      <c r="AS364" s="130">
        <f t="shared" si="266"/>
        <v>0</v>
      </c>
    </row>
    <row r="365" spans="2:45" x14ac:dyDescent="0.2">
      <c r="B365" s="25" t="s">
        <v>711</v>
      </c>
      <c r="C365" s="509" t="s">
        <v>488</v>
      </c>
      <c r="D365" s="510"/>
      <c r="E365" s="513"/>
      <c r="F365" s="513"/>
      <c r="G365" s="513"/>
      <c r="H365" s="513"/>
      <c r="I365" s="513"/>
      <c r="J365" s="513"/>
      <c r="K365" s="513"/>
      <c r="L365" s="513"/>
      <c r="M365" s="513"/>
      <c r="N365" s="513"/>
      <c r="O365" s="513"/>
      <c r="P365" s="513"/>
      <c r="Q365" s="498"/>
      <c r="R365" s="493"/>
      <c r="S365" s="25" t="s">
        <v>711</v>
      </c>
      <c r="T365" s="509" t="s">
        <v>488</v>
      </c>
      <c r="U365" s="513"/>
      <c r="V365" s="513"/>
      <c r="W365" s="513"/>
      <c r="X365" s="513"/>
      <c r="Y365" s="513"/>
      <c r="Z365" s="513"/>
      <c r="AA365" s="513"/>
      <c r="AB365" s="513"/>
      <c r="AC365" s="513"/>
      <c r="AD365" s="513"/>
      <c r="AE365" s="513"/>
      <c r="AF365" s="1028"/>
      <c r="AG365" s="1014"/>
      <c r="AH365" s="513"/>
      <c r="AI365" s="513"/>
      <c r="AJ365" s="513"/>
      <c r="AK365" s="513"/>
      <c r="AL365" s="513"/>
      <c r="AM365" s="513"/>
      <c r="AN365" s="513"/>
      <c r="AO365" s="513"/>
      <c r="AP365" s="513"/>
      <c r="AQ365" s="513"/>
      <c r="AR365" s="513"/>
      <c r="AS365" s="498">
        <f t="shared" si="266"/>
        <v>0</v>
      </c>
    </row>
    <row r="366" spans="2:45" x14ac:dyDescent="0.2">
      <c r="B366" s="25" t="s">
        <v>712</v>
      </c>
      <c r="C366" s="495" t="s">
        <v>648</v>
      </c>
      <c r="D366" s="510" t="s">
        <v>479</v>
      </c>
      <c r="E366" s="500"/>
      <c r="F366" s="500"/>
      <c r="G366" s="500"/>
      <c r="H366" s="500"/>
      <c r="I366" s="500"/>
      <c r="J366" s="500"/>
      <c r="K366" s="500"/>
      <c r="L366" s="500"/>
      <c r="M366" s="500"/>
      <c r="N366" s="500"/>
      <c r="O366" s="500"/>
      <c r="P366" s="500"/>
      <c r="Q366" s="131">
        <f>SUM(E366:P366)</f>
        <v>0</v>
      </c>
      <c r="R366" s="493"/>
      <c r="S366" s="25" t="s">
        <v>712</v>
      </c>
      <c r="T366" s="495" t="s">
        <v>648</v>
      </c>
      <c r="U366" s="500"/>
      <c r="V366" s="500"/>
      <c r="W366" s="500"/>
      <c r="X366" s="500"/>
      <c r="Y366" s="500"/>
      <c r="Z366" s="500"/>
      <c r="AA366" s="500"/>
      <c r="AB366" s="500"/>
      <c r="AC366" s="500"/>
      <c r="AD366" s="500"/>
      <c r="AE366" s="500"/>
      <c r="AF366" s="1027"/>
      <c r="AG366" s="1014">
        <f>+E366*U366</f>
        <v>0</v>
      </c>
      <c r="AH366" s="1014">
        <f t="shared" ref="AH366:AR367" si="286">+F366*V366</f>
        <v>0</v>
      </c>
      <c r="AI366" s="1014">
        <f t="shared" si="286"/>
        <v>0</v>
      </c>
      <c r="AJ366" s="1014">
        <f t="shared" si="286"/>
        <v>0</v>
      </c>
      <c r="AK366" s="1014">
        <f t="shared" si="286"/>
        <v>0</v>
      </c>
      <c r="AL366" s="1014">
        <f t="shared" si="286"/>
        <v>0</v>
      </c>
      <c r="AM366" s="1014">
        <f t="shared" si="286"/>
        <v>0</v>
      </c>
      <c r="AN366" s="1014">
        <f t="shared" si="286"/>
        <v>0</v>
      </c>
      <c r="AO366" s="1014">
        <f t="shared" si="286"/>
        <v>0</v>
      </c>
      <c r="AP366" s="1014">
        <f t="shared" si="286"/>
        <v>0</v>
      </c>
      <c r="AQ366" s="1014">
        <f t="shared" si="286"/>
        <v>0</v>
      </c>
      <c r="AR366" s="1014">
        <f t="shared" si="286"/>
        <v>0</v>
      </c>
      <c r="AS366" s="131">
        <f t="shared" si="266"/>
        <v>0</v>
      </c>
    </row>
    <row r="367" spans="2:45" x14ac:dyDescent="0.2">
      <c r="B367" s="25" t="s">
        <v>713</v>
      </c>
      <c r="C367" s="526" t="s">
        <v>481</v>
      </c>
      <c r="D367" s="510" t="s">
        <v>131</v>
      </c>
      <c r="E367" s="500"/>
      <c r="F367" s="500"/>
      <c r="G367" s="500"/>
      <c r="H367" s="500"/>
      <c r="I367" s="500"/>
      <c r="J367" s="500"/>
      <c r="K367" s="500"/>
      <c r="L367" s="500"/>
      <c r="M367" s="500"/>
      <c r="N367" s="500"/>
      <c r="O367" s="500"/>
      <c r="P367" s="500"/>
      <c r="Q367" s="131">
        <f>SUM(E367:P367)</f>
        <v>0</v>
      </c>
      <c r="R367" s="493"/>
      <c r="S367" s="25" t="s">
        <v>713</v>
      </c>
      <c r="T367" s="526" t="s">
        <v>481</v>
      </c>
      <c r="U367" s="500"/>
      <c r="V367" s="500"/>
      <c r="W367" s="500"/>
      <c r="X367" s="500"/>
      <c r="Y367" s="500"/>
      <c r="Z367" s="500"/>
      <c r="AA367" s="500"/>
      <c r="AB367" s="500"/>
      <c r="AC367" s="500"/>
      <c r="AD367" s="500"/>
      <c r="AE367" s="500"/>
      <c r="AF367" s="1027"/>
      <c r="AG367" s="1014">
        <f>+E367*U367</f>
        <v>0</v>
      </c>
      <c r="AH367" s="1014">
        <f t="shared" si="286"/>
        <v>0</v>
      </c>
      <c r="AI367" s="1014">
        <f t="shared" si="286"/>
        <v>0</v>
      </c>
      <c r="AJ367" s="1014">
        <f t="shared" si="286"/>
        <v>0</v>
      </c>
      <c r="AK367" s="1014">
        <f t="shared" si="286"/>
        <v>0</v>
      </c>
      <c r="AL367" s="1014">
        <f t="shared" si="286"/>
        <v>0</v>
      </c>
      <c r="AM367" s="1014">
        <f t="shared" si="286"/>
        <v>0</v>
      </c>
      <c r="AN367" s="1014">
        <f t="shared" si="286"/>
        <v>0</v>
      </c>
      <c r="AO367" s="1014">
        <f t="shared" si="286"/>
        <v>0</v>
      </c>
      <c r="AP367" s="1014">
        <f t="shared" si="286"/>
        <v>0</v>
      </c>
      <c r="AQ367" s="1014">
        <f t="shared" si="286"/>
        <v>0</v>
      </c>
      <c r="AR367" s="1014">
        <f t="shared" si="286"/>
        <v>0</v>
      </c>
      <c r="AS367" s="131">
        <f t="shared" si="266"/>
        <v>0</v>
      </c>
    </row>
    <row r="368" spans="2:45" x14ac:dyDescent="0.2">
      <c r="B368" s="322" t="s">
        <v>274</v>
      </c>
      <c r="C368" s="773" t="s">
        <v>714</v>
      </c>
      <c r="D368" s="515" t="s">
        <v>131</v>
      </c>
      <c r="E368" s="133">
        <f>E329+E317</f>
        <v>0</v>
      </c>
      <c r="F368" s="133">
        <f t="shared" ref="F368:P368" si="287">F329+F317</f>
        <v>0</v>
      </c>
      <c r="G368" s="133">
        <f t="shared" si="287"/>
        <v>0</v>
      </c>
      <c r="H368" s="133">
        <f t="shared" si="287"/>
        <v>0</v>
      </c>
      <c r="I368" s="133">
        <f t="shared" si="287"/>
        <v>0</v>
      </c>
      <c r="J368" s="133">
        <f t="shared" si="287"/>
        <v>0</v>
      </c>
      <c r="K368" s="133">
        <f t="shared" si="287"/>
        <v>0</v>
      </c>
      <c r="L368" s="133">
        <f t="shared" si="287"/>
        <v>0</v>
      </c>
      <c r="M368" s="133">
        <f t="shared" si="287"/>
        <v>0</v>
      </c>
      <c r="N368" s="133">
        <f t="shared" si="287"/>
        <v>0</v>
      </c>
      <c r="O368" s="133">
        <f t="shared" si="287"/>
        <v>0</v>
      </c>
      <c r="P368" s="133">
        <f t="shared" si="287"/>
        <v>0</v>
      </c>
      <c r="Q368" s="134">
        <f>SUM(E368:P368)</f>
        <v>0</v>
      </c>
      <c r="R368" s="493"/>
      <c r="S368" s="322" t="s">
        <v>274</v>
      </c>
      <c r="T368" s="773" t="s">
        <v>714</v>
      </c>
      <c r="U368" s="133">
        <f>U329+U317</f>
        <v>0</v>
      </c>
      <c r="V368" s="133"/>
      <c r="W368" s="133"/>
      <c r="X368" s="133"/>
      <c r="Y368" s="133"/>
      <c r="Z368" s="133"/>
      <c r="AA368" s="133"/>
      <c r="AB368" s="133"/>
      <c r="AC368" s="133"/>
      <c r="AD368" s="133"/>
      <c r="AE368" s="133"/>
      <c r="AF368" s="1031"/>
      <c r="AG368" s="1016">
        <f>AG329+AG317</f>
        <v>0</v>
      </c>
      <c r="AH368" s="133">
        <f t="shared" ref="AH368:AR368" si="288">AH329+AH317</f>
        <v>0</v>
      </c>
      <c r="AI368" s="133">
        <f t="shared" si="288"/>
        <v>0</v>
      </c>
      <c r="AJ368" s="133">
        <f t="shared" si="288"/>
        <v>0</v>
      </c>
      <c r="AK368" s="133">
        <f t="shared" si="288"/>
        <v>0</v>
      </c>
      <c r="AL368" s="133">
        <f t="shared" si="288"/>
        <v>0</v>
      </c>
      <c r="AM368" s="133">
        <f t="shared" si="288"/>
        <v>0</v>
      </c>
      <c r="AN368" s="133">
        <f t="shared" si="288"/>
        <v>0</v>
      </c>
      <c r="AO368" s="133">
        <f t="shared" si="288"/>
        <v>0</v>
      </c>
      <c r="AP368" s="133">
        <f t="shared" si="288"/>
        <v>0</v>
      </c>
      <c r="AQ368" s="133">
        <f t="shared" si="288"/>
        <v>0</v>
      </c>
      <c r="AR368" s="133">
        <f t="shared" si="288"/>
        <v>0</v>
      </c>
      <c r="AS368" s="134">
        <f t="shared" si="266"/>
        <v>0</v>
      </c>
    </row>
    <row r="369" spans="2:45" x14ac:dyDescent="0.2">
      <c r="B369" s="322" t="s">
        <v>275</v>
      </c>
      <c r="C369" s="491" t="s">
        <v>506</v>
      </c>
      <c r="D369" s="515" t="s">
        <v>131</v>
      </c>
      <c r="E369" s="133">
        <f>E372+E375</f>
        <v>0</v>
      </c>
      <c r="F369" s="133">
        <f t="shared" ref="F369:P369" si="289">F372+F375</f>
        <v>0</v>
      </c>
      <c r="G369" s="133">
        <f t="shared" si="289"/>
        <v>0</v>
      </c>
      <c r="H369" s="133">
        <f t="shared" si="289"/>
        <v>0</v>
      </c>
      <c r="I369" s="133">
        <f t="shared" si="289"/>
        <v>0</v>
      </c>
      <c r="J369" s="133">
        <f t="shared" si="289"/>
        <v>0</v>
      </c>
      <c r="K369" s="133">
        <f t="shared" si="289"/>
        <v>0</v>
      </c>
      <c r="L369" s="133">
        <f t="shared" si="289"/>
        <v>0</v>
      </c>
      <c r="M369" s="133">
        <f t="shared" si="289"/>
        <v>0</v>
      </c>
      <c r="N369" s="133">
        <f t="shared" si="289"/>
        <v>0</v>
      </c>
      <c r="O369" s="133">
        <f t="shared" si="289"/>
        <v>0</v>
      </c>
      <c r="P369" s="133">
        <f t="shared" si="289"/>
        <v>0</v>
      </c>
      <c r="Q369" s="134">
        <f>SUM(E369:P369)</f>
        <v>0</v>
      </c>
      <c r="R369" s="493"/>
      <c r="S369" s="322" t="s">
        <v>275</v>
      </c>
      <c r="T369" s="491" t="s">
        <v>506</v>
      </c>
      <c r="U369" s="133">
        <f>U372+U375</f>
        <v>0</v>
      </c>
      <c r="V369" s="133"/>
      <c r="W369" s="133"/>
      <c r="X369" s="133"/>
      <c r="Y369" s="133"/>
      <c r="Z369" s="133"/>
      <c r="AA369" s="133"/>
      <c r="AB369" s="133"/>
      <c r="AC369" s="133"/>
      <c r="AD369" s="133"/>
      <c r="AE369" s="133"/>
      <c r="AF369" s="1031"/>
      <c r="AG369" s="1016">
        <f>AG372+AG375</f>
        <v>0</v>
      </c>
      <c r="AH369" s="133">
        <f t="shared" ref="AH369:AR369" si="290">AH372+AH375</f>
        <v>0</v>
      </c>
      <c r="AI369" s="133">
        <f t="shared" si="290"/>
        <v>0</v>
      </c>
      <c r="AJ369" s="133">
        <f t="shared" si="290"/>
        <v>0</v>
      </c>
      <c r="AK369" s="133">
        <f t="shared" si="290"/>
        <v>0</v>
      </c>
      <c r="AL369" s="133">
        <f t="shared" si="290"/>
        <v>0</v>
      </c>
      <c r="AM369" s="133">
        <f t="shared" si="290"/>
        <v>0</v>
      </c>
      <c r="AN369" s="133">
        <f t="shared" si="290"/>
        <v>0</v>
      </c>
      <c r="AO369" s="133">
        <f t="shared" si="290"/>
        <v>0</v>
      </c>
      <c r="AP369" s="133">
        <f t="shared" si="290"/>
        <v>0</v>
      </c>
      <c r="AQ369" s="133">
        <f t="shared" si="290"/>
        <v>0</v>
      </c>
      <c r="AR369" s="133">
        <f t="shared" si="290"/>
        <v>0</v>
      </c>
      <c r="AS369" s="134">
        <f t="shared" si="266"/>
        <v>0</v>
      </c>
    </row>
    <row r="370" spans="2:45" x14ac:dyDescent="0.2">
      <c r="B370" s="72" t="s">
        <v>507</v>
      </c>
      <c r="C370" s="532" t="s">
        <v>508</v>
      </c>
      <c r="D370" s="517"/>
      <c r="E370" s="523"/>
      <c r="F370" s="523"/>
      <c r="G370" s="523"/>
      <c r="H370" s="523"/>
      <c r="I370" s="523"/>
      <c r="J370" s="523"/>
      <c r="K370" s="523"/>
      <c r="L370" s="523"/>
      <c r="M370" s="523"/>
      <c r="N370" s="523"/>
      <c r="O370" s="523"/>
      <c r="P370" s="523"/>
      <c r="Q370" s="524"/>
      <c r="R370" s="493"/>
      <c r="S370" s="72" t="s">
        <v>507</v>
      </c>
      <c r="T370" s="532" t="s">
        <v>508</v>
      </c>
      <c r="U370" s="523"/>
      <c r="V370" s="523"/>
      <c r="W370" s="523"/>
      <c r="X370" s="523"/>
      <c r="Y370" s="523"/>
      <c r="Z370" s="523"/>
      <c r="AA370" s="523"/>
      <c r="AB370" s="523"/>
      <c r="AC370" s="523"/>
      <c r="AD370" s="523"/>
      <c r="AE370" s="523"/>
      <c r="AF370" s="1032"/>
      <c r="AG370" s="1017"/>
      <c r="AH370" s="523"/>
      <c r="AI370" s="523"/>
      <c r="AJ370" s="523"/>
      <c r="AK370" s="523"/>
      <c r="AL370" s="523"/>
      <c r="AM370" s="523"/>
      <c r="AN370" s="523"/>
      <c r="AO370" s="523"/>
      <c r="AP370" s="523"/>
      <c r="AQ370" s="523"/>
      <c r="AR370" s="523"/>
      <c r="AS370" s="524">
        <f t="shared" si="266"/>
        <v>0</v>
      </c>
    </row>
    <row r="371" spans="2:45" x14ac:dyDescent="0.2">
      <c r="B371" s="25" t="s">
        <v>509</v>
      </c>
      <c r="C371" s="533" t="s">
        <v>510</v>
      </c>
      <c r="D371" s="510"/>
      <c r="E371" s="513"/>
      <c r="F371" s="513"/>
      <c r="G371" s="513"/>
      <c r="H371" s="513"/>
      <c r="I371" s="513"/>
      <c r="J371" s="513"/>
      <c r="K371" s="513"/>
      <c r="L371" s="513"/>
      <c r="M371" s="513"/>
      <c r="N371" s="513"/>
      <c r="O371" s="513"/>
      <c r="P371" s="513"/>
      <c r="Q371" s="131"/>
      <c r="R371" s="493"/>
      <c r="S371" s="25" t="s">
        <v>509</v>
      </c>
      <c r="T371" s="533" t="s">
        <v>510</v>
      </c>
      <c r="U371" s="513"/>
      <c r="V371" s="513"/>
      <c r="W371" s="513"/>
      <c r="X371" s="513"/>
      <c r="Y371" s="513"/>
      <c r="Z371" s="513"/>
      <c r="AA371" s="513"/>
      <c r="AB371" s="513"/>
      <c r="AC371" s="513"/>
      <c r="AD371" s="513"/>
      <c r="AE371" s="513"/>
      <c r="AF371" s="1028"/>
      <c r="AG371" s="1014"/>
      <c r="AH371" s="513"/>
      <c r="AI371" s="513"/>
      <c r="AJ371" s="513"/>
      <c r="AK371" s="513"/>
      <c r="AL371" s="513"/>
      <c r="AM371" s="513"/>
      <c r="AN371" s="513"/>
      <c r="AO371" s="513"/>
      <c r="AP371" s="513"/>
      <c r="AQ371" s="513"/>
      <c r="AR371" s="513"/>
      <c r="AS371" s="131">
        <f t="shared" si="266"/>
        <v>0</v>
      </c>
    </row>
    <row r="372" spans="2:45" x14ac:dyDescent="0.2">
      <c r="B372" s="25" t="s">
        <v>511</v>
      </c>
      <c r="C372" s="533" t="s">
        <v>481</v>
      </c>
      <c r="D372" s="510" t="s">
        <v>131</v>
      </c>
      <c r="E372" s="500"/>
      <c r="F372" s="500"/>
      <c r="G372" s="500"/>
      <c r="H372" s="500"/>
      <c r="I372" s="500"/>
      <c r="J372" s="500"/>
      <c r="K372" s="500"/>
      <c r="L372" s="500"/>
      <c r="M372" s="500"/>
      <c r="N372" s="500"/>
      <c r="O372" s="500"/>
      <c r="P372" s="500"/>
      <c r="Q372" s="131">
        <f>SUM(E372:P372)</f>
        <v>0</v>
      </c>
      <c r="R372" s="493"/>
      <c r="S372" s="25" t="s">
        <v>511</v>
      </c>
      <c r="T372" s="533" t="s">
        <v>481</v>
      </c>
      <c r="U372" s="500"/>
      <c r="V372" s="500"/>
      <c r="W372" s="500"/>
      <c r="X372" s="500"/>
      <c r="Y372" s="500"/>
      <c r="Z372" s="500"/>
      <c r="AA372" s="500"/>
      <c r="AB372" s="500"/>
      <c r="AC372" s="500"/>
      <c r="AD372" s="500"/>
      <c r="AE372" s="500"/>
      <c r="AF372" s="1027"/>
      <c r="AG372" s="1014">
        <f>+E372*U372</f>
        <v>0</v>
      </c>
      <c r="AH372" s="1014">
        <f t="shared" ref="AH372:AR372" si="291">+F372*V372</f>
        <v>0</v>
      </c>
      <c r="AI372" s="1014">
        <f t="shared" si="291"/>
        <v>0</v>
      </c>
      <c r="AJ372" s="1014">
        <f t="shared" si="291"/>
        <v>0</v>
      </c>
      <c r="AK372" s="1014">
        <f t="shared" si="291"/>
        <v>0</v>
      </c>
      <c r="AL372" s="1014">
        <f t="shared" si="291"/>
        <v>0</v>
      </c>
      <c r="AM372" s="1014">
        <f t="shared" si="291"/>
        <v>0</v>
      </c>
      <c r="AN372" s="1014">
        <f t="shared" si="291"/>
        <v>0</v>
      </c>
      <c r="AO372" s="1014">
        <f t="shared" si="291"/>
        <v>0</v>
      </c>
      <c r="AP372" s="1014">
        <f t="shared" si="291"/>
        <v>0</v>
      </c>
      <c r="AQ372" s="1014">
        <f t="shared" si="291"/>
        <v>0</v>
      </c>
      <c r="AR372" s="1014">
        <f t="shared" si="291"/>
        <v>0</v>
      </c>
      <c r="AS372" s="131">
        <f t="shared" si="266"/>
        <v>0</v>
      </c>
    </row>
    <row r="373" spans="2:45" x14ac:dyDescent="0.2">
      <c r="B373" s="25" t="s">
        <v>512</v>
      </c>
      <c r="C373" s="534" t="s">
        <v>513</v>
      </c>
      <c r="D373" s="510"/>
      <c r="E373" s="513"/>
      <c r="F373" s="513"/>
      <c r="G373" s="513"/>
      <c r="H373" s="513"/>
      <c r="I373" s="513"/>
      <c r="J373" s="513"/>
      <c r="K373" s="513"/>
      <c r="L373" s="513"/>
      <c r="M373" s="513"/>
      <c r="N373" s="513"/>
      <c r="O373" s="513"/>
      <c r="P373" s="513"/>
      <c r="Q373" s="131"/>
      <c r="R373" s="493"/>
      <c r="S373" s="25" t="s">
        <v>512</v>
      </c>
      <c r="T373" s="534" t="s">
        <v>513</v>
      </c>
      <c r="U373" s="513"/>
      <c r="V373" s="513"/>
      <c r="W373" s="513"/>
      <c r="X373" s="513"/>
      <c r="Y373" s="513"/>
      <c r="Z373" s="513"/>
      <c r="AA373" s="513"/>
      <c r="AB373" s="513"/>
      <c r="AC373" s="513"/>
      <c r="AD373" s="513"/>
      <c r="AE373" s="513"/>
      <c r="AF373" s="1028"/>
      <c r="AG373" s="1014"/>
      <c r="AH373" s="513"/>
      <c r="AI373" s="513"/>
      <c r="AJ373" s="513"/>
      <c r="AK373" s="513"/>
      <c r="AL373" s="513"/>
      <c r="AM373" s="513"/>
      <c r="AN373" s="513"/>
      <c r="AO373" s="513"/>
      <c r="AP373" s="513"/>
      <c r="AQ373" s="513"/>
      <c r="AR373" s="513"/>
      <c r="AS373" s="131">
        <f t="shared" si="266"/>
        <v>0</v>
      </c>
    </row>
    <row r="374" spans="2:45" x14ac:dyDescent="0.2">
      <c r="B374" s="25" t="s">
        <v>514</v>
      </c>
      <c r="C374" s="533" t="s">
        <v>515</v>
      </c>
      <c r="D374" s="510"/>
      <c r="E374" s="513"/>
      <c r="F374" s="513"/>
      <c r="G374" s="513"/>
      <c r="H374" s="513"/>
      <c r="I374" s="513"/>
      <c r="J374" s="513"/>
      <c r="K374" s="513"/>
      <c r="L374" s="513"/>
      <c r="M374" s="513"/>
      <c r="N374" s="513"/>
      <c r="O374" s="513"/>
      <c r="P374" s="513"/>
      <c r="Q374" s="131"/>
      <c r="R374" s="493"/>
      <c r="S374" s="25" t="s">
        <v>514</v>
      </c>
      <c r="T374" s="533" t="s">
        <v>515</v>
      </c>
      <c r="U374" s="513"/>
      <c r="V374" s="513"/>
      <c r="W374" s="513"/>
      <c r="X374" s="513"/>
      <c r="Y374" s="513"/>
      <c r="Z374" s="513"/>
      <c r="AA374" s="513"/>
      <c r="AB374" s="513"/>
      <c r="AC374" s="513"/>
      <c r="AD374" s="513"/>
      <c r="AE374" s="513"/>
      <c r="AF374" s="1028"/>
      <c r="AG374" s="1014"/>
      <c r="AH374" s="513"/>
      <c r="AI374" s="513"/>
      <c r="AJ374" s="513"/>
      <c r="AK374" s="513"/>
      <c r="AL374" s="513"/>
      <c r="AM374" s="513"/>
      <c r="AN374" s="513"/>
      <c r="AO374" s="513"/>
      <c r="AP374" s="513"/>
      <c r="AQ374" s="513"/>
      <c r="AR374" s="513"/>
      <c r="AS374" s="131">
        <f t="shared" si="266"/>
        <v>0</v>
      </c>
    </row>
    <row r="375" spans="2:45" x14ac:dyDescent="0.2">
      <c r="B375" s="338" t="s">
        <v>516</v>
      </c>
      <c r="C375" s="774" t="s">
        <v>481</v>
      </c>
      <c r="D375" s="528" t="s">
        <v>131</v>
      </c>
      <c r="E375" s="506"/>
      <c r="F375" s="506"/>
      <c r="G375" s="506"/>
      <c r="H375" s="506"/>
      <c r="I375" s="506"/>
      <c r="J375" s="506"/>
      <c r="K375" s="506"/>
      <c r="L375" s="506"/>
      <c r="M375" s="506"/>
      <c r="N375" s="506"/>
      <c r="O375" s="506"/>
      <c r="P375" s="506"/>
      <c r="Q375" s="529">
        <f>SUM(E375:P375)</f>
        <v>0</v>
      </c>
      <c r="R375" s="493"/>
      <c r="S375" s="338" t="s">
        <v>516</v>
      </c>
      <c r="T375" s="774" t="s">
        <v>481</v>
      </c>
      <c r="U375" s="506"/>
      <c r="V375" s="506"/>
      <c r="W375" s="506"/>
      <c r="X375" s="506"/>
      <c r="Y375" s="506"/>
      <c r="Z375" s="506"/>
      <c r="AA375" s="506"/>
      <c r="AB375" s="506"/>
      <c r="AC375" s="506"/>
      <c r="AD375" s="506"/>
      <c r="AE375" s="506"/>
      <c r="AF375" s="1034"/>
      <c r="AG375" s="1019">
        <f>+E375*U375</f>
        <v>0</v>
      </c>
      <c r="AH375" s="1019">
        <f t="shared" ref="AH375:AR375" si="292">+F375*V375</f>
        <v>0</v>
      </c>
      <c r="AI375" s="1019">
        <f t="shared" si="292"/>
        <v>0</v>
      </c>
      <c r="AJ375" s="1019">
        <f t="shared" si="292"/>
        <v>0</v>
      </c>
      <c r="AK375" s="1019">
        <f t="shared" si="292"/>
        <v>0</v>
      </c>
      <c r="AL375" s="1019">
        <f t="shared" si="292"/>
        <v>0</v>
      </c>
      <c r="AM375" s="1019">
        <f t="shared" si="292"/>
        <v>0</v>
      </c>
      <c r="AN375" s="1019">
        <f t="shared" si="292"/>
        <v>0</v>
      </c>
      <c r="AO375" s="1019">
        <f t="shared" si="292"/>
        <v>0</v>
      </c>
      <c r="AP375" s="1019">
        <f t="shared" si="292"/>
        <v>0</v>
      </c>
      <c r="AQ375" s="1019">
        <f t="shared" si="292"/>
        <v>0</v>
      </c>
      <c r="AR375" s="1019">
        <f t="shared" si="292"/>
        <v>0</v>
      </c>
      <c r="AS375" s="529">
        <f t="shared" si="266"/>
        <v>0</v>
      </c>
    </row>
    <row r="376" spans="2:45" x14ac:dyDescent="0.2">
      <c r="B376" s="322" t="s">
        <v>343</v>
      </c>
      <c r="C376" s="773" t="s">
        <v>715</v>
      </c>
      <c r="D376" s="515" t="s">
        <v>131</v>
      </c>
      <c r="E376" s="133">
        <f>E368+E369</f>
        <v>0</v>
      </c>
      <c r="F376" s="133">
        <f t="shared" ref="F376:P376" si="293">F368+F369</f>
        <v>0</v>
      </c>
      <c r="G376" s="133">
        <f t="shared" si="293"/>
        <v>0</v>
      </c>
      <c r="H376" s="133">
        <f t="shared" si="293"/>
        <v>0</v>
      </c>
      <c r="I376" s="133">
        <f t="shared" si="293"/>
        <v>0</v>
      </c>
      <c r="J376" s="133">
        <f t="shared" si="293"/>
        <v>0</v>
      </c>
      <c r="K376" s="133">
        <f t="shared" si="293"/>
        <v>0</v>
      </c>
      <c r="L376" s="133">
        <f t="shared" si="293"/>
        <v>0</v>
      </c>
      <c r="M376" s="133">
        <f t="shared" si="293"/>
        <v>0</v>
      </c>
      <c r="N376" s="133">
        <f t="shared" si="293"/>
        <v>0</v>
      </c>
      <c r="O376" s="133">
        <f t="shared" si="293"/>
        <v>0</v>
      </c>
      <c r="P376" s="133">
        <f t="shared" si="293"/>
        <v>0</v>
      </c>
      <c r="Q376" s="134">
        <f>SUM(E376:P376)</f>
        <v>0</v>
      </c>
      <c r="R376" s="493"/>
      <c r="S376" s="322" t="s">
        <v>343</v>
      </c>
      <c r="T376" s="773" t="s">
        <v>715</v>
      </c>
      <c r="U376" s="133">
        <f>U368+U369</f>
        <v>0</v>
      </c>
      <c r="V376" s="133"/>
      <c r="W376" s="133">
        <f>W368+W369</f>
        <v>0</v>
      </c>
      <c r="X376" s="133"/>
      <c r="Y376" s="133"/>
      <c r="Z376" s="133"/>
      <c r="AA376" s="133"/>
      <c r="AB376" s="133"/>
      <c r="AC376" s="133"/>
      <c r="AD376" s="133"/>
      <c r="AE376" s="133"/>
      <c r="AF376" s="1031"/>
      <c r="AG376" s="1016">
        <f>AG368+AG369</f>
        <v>0</v>
      </c>
      <c r="AH376" s="133">
        <f t="shared" ref="AH376:AQ376" si="294">AH368+AH369</f>
        <v>0</v>
      </c>
      <c r="AI376" s="133">
        <f t="shared" si="294"/>
        <v>0</v>
      </c>
      <c r="AJ376" s="133">
        <f t="shared" si="294"/>
        <v>0</v>
      </c>
      <c r="AK376" s="133">
        <f t="shared" si="294"/>
        <v>0</v>
      </c>
      <c r="AL376" s="133">
        <f t="shared" si="294"/>
        <v>0</v>
      </c>
      <c r="AM376" s="133">
        <f t="shared" si="294"/>
        <v>0</v>
      </c>
      <c r="AN376" s="133">
        <f t="shared" si="294"/>
        <v>0</v>
      </c>
      <c r="AO376" s="133">
        <f t="shared" si="294"/>
        <v>0</v>
      </c>
      <c r="AP376" s="133">
        <f t="shared" si="294"/>
        <v>0</v>
      </c>
      <c r="AQ376" s="133">
        <f t="shared" si="294"/>
        <v>0</v>
      </c>
      <c r="AR376" s="133">
        <f>AR368+AR369</f>
        <v>0</v>
      </c>
      <c r="AS376" s="134">
        <f>SUM(AG376:AR376)</f>
        <v>0</v>
      </c>
    </row>
    <row r="377" spans="2:45" ht="13.5" thickBot="1" x14ac:dyDescent="0.25">
      <c r="B377" s="775" t="s">
        <v>344</v>
      </c>
      <c r="C377" s="536" t="s">
        <v>461</v>
      </c>
      <c r="D377" s="776" t="s">
        <v>131</v>
      </c>
      <c r="E377" s="777">
        <f>E316+E376</f>
        <v>0</v>
      </c>
      <c r="F377" s="777">
        <f t="shared" ref="F377:P377" si="295">F316+F376</f>
        <v>0</v>
      </c>
      <c r="G377" s="777">
        <f t="shared" si="295"/>
        <v>0</v>
      </c>
      <c r="H377" s="777">
        <f t="shared" si="295"/>
        <v>0</v>
      </c>
      <c r="I377" s="777">
        <f t="shared" si="295"/>
        <v>0</v>
      </c>
      <c r="J377" s="777">
        <f t="shared" si="295"/>
        <v>0</v>
      </c>
      <c r="K377" s="777">
        <f t="shared" si="295"/>
        <v>0</v>
      </c>
      <c r="L377" s="777">
        <f t="shared" si="295"/>
        <v>0</v>
      </c>
      <c r="M377" s="777">
        <f t="shared" si="295"/>
        <v>0</v>
      </c>
      <c r="N377" s="777">
        <f t="shared" si="295"/>
        <v>0</v>
      </c>
      <c r="O377" s="777">
        <f t="shared" si="295"/>
        <v>0</v>
      </c>
      <c r="P377" s="777">
        <f t="shared" si="295"/>
        <v>0</v>
      </c>
      <c r="Q377" s="778">
        <f>SUM(E377:P377)</f>
        <v>0</v>
      </c>
      <c r="R377" s="493"/>
      <c r="S377" s="775" t="s">
        <v>344</v>
      </c>
      <c r="T377" s="536" t="s">
        <v>461</v>
      </c>
      <c r="U377" s="777">
        <f>U316+U376</f>
        <v>0</v>
      </c>
      <c r="V377" s="777"/>
      <c r="W377" s="777">
        <f>W316+W376</f>
        <v>0</v>
      </c>
      <c r="X377" s="777"/>
      <c r="Y377" s="777"/>
      <c r="Z377" s="777"/>
      <c r="AA377" s="777"/>
      <c r="AB377" s="777"/>
      <c r="AC377" s="777"/>
      <c r="AD377" s="777"/>
      <c r="AE377" s="777"/>
      <c r="AF377" s="1037"/>
      <c r="AG377" s="1021">
        <f>AG316+AG376</f>
        <v>0</v>
      </c>
      <c r="AH377" s="777">
        <f t="shared" ref="AH377:AQ377" si="296">AH316+AH376</f>
        <v>0</v>
      </c>
      <c r="AI377" s="777">
        <f t="shared" si="296"/>
        <v>0</v>
      </c>
      <c r="AJ377" s="777">
        <f t="shared" si="296"/>
        <v>0</v>
      </c>
      <c r="AK377" s="777">
        <f t="shared" si="296"/>
        <v>0</v>
      </c>
      <c r="AL377" s="777">
        <f t="shared" si="296"/>
        <v>0</v>
      </c>
      <c r="AM377" s="777">
        <f t="shared" si="296"/>
        <v>0</v>
      </c>
      <c r="AN377" s="777">
        <f t="shared" si="296"/>
        <v>0</v>
      </c>
      <c r="AO377" s="777">
        <f t="shared" si="296"/>
        <v>0</v>
      </c>
      <c r="AP377" s="777">
        <f t="shared" si="296"/>
        <v>0</v>
      </c>
      <c r="AQ377" s="777">
        <f t="shared" si="296"/>
        <v>0</v>
      </c>
      <c r="AR377" s="777">
        <f>AR316+AR376</f>
        <v>0</v>
      </c>
      <c r="AS377" s="778">
        <f>SUM(AG377:AR377)</f>
        <v>0</v>
      </c>
    </row>
    <row r="378" spans="2:45" ht="13.5" thickTop="1" x14ac:dyDescent="0.2"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 s="493"/>
      <c r="S378"/>
      <c r="T378" s="886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</row>
    <row r="379" spans="2:45" x14ac:dyDescent="0.2"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 s="493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</row>
    <row r="380" spans="2:45" x14ac:dyDescent="0.2">
      <c r="B380" s="780"/>
      <c r="C380" s="791"/>
      <c r="D380" s="791"/>
      <c r="E380" s="792"/>
      <c r="F380" s="792"/>
      <c r="G380" s="792"/>
      <c r="H380" s="792"/>
      <c r="I380" s="792"/>
      <c r="J380" s="792"/>
      <c r="K380" s="792"/>
      <c r="L380" s="792"/>
      <c r="M380" s="792"/>
      <c r="N380" s="792"/>
      <c r="O380" s="792"/>
      <c r="P380" s="793"/>
      <c r="Q380" s="792"/>
      <c r="R380" s="493"/>
      <c r="S380" s="794"/>
      <c r="T380" s="753"/>
      <c r="AG380" s="793"/>
      <c r="AH380" s="793"/>
      <c r="AI380" s="793"/>
      <c r="AJ380" s="793"/>
      <c r="AK380" s="793"/>
      <c r="AL380" s="793"/>
      <c r="AM380" s="793"/>
      <c r="AN380" s="793"/>
      <c r="AO380" s="793"/>
      <c r="AP380" s="793"/>
    </row>
    <row r="382" spans="2:45" x14ac:dyDescent="0.2">
      <c r="C382" s="1153" t="str">
        <f>+"ОСТВАРЕНЕ ЦЕНЕ ДИСТРИБУЦИЈЕ ЗА РЕЗЕРВНО СНАБДЕВАЊЕ У "&amp;$E$13&amp;". ГОДИНИ"</f>
        <v>ОСТВАРЕНЕ ЦЕНЕ ДИСТРИБУЦИЈЕ ЗА РЕЗЕРВНО СНАБДЕВАЊЕ У -2. ГОДИНИ</v>
      </c>
      <c r="D382" s="1153"/>
      <c r="E382" s="1153"/>
      <c r="F382" s="1153"/>
      <c r="G382" s="1153"/>
      <c r="H382" s="1153"/>
      <c r="I382" s="1153"/>
    </row>
    <row r="383" spans="2:45" ht="13.5" thickBot="1" x14ac:dyDescent="0.25">
      <c r="C383" s="207"/>
      <c r="D383" s="207"/>
      <c r="E383" s="207"/>
      <c r="F383" s="207"/>
      <c r="G383" s="207"/>
      <c r="H383" s="207"/>
      <c r="I383"/>
    </row>
    <row r="384" spans="2:45" ht="13.5" thickTop="1" x14ac:dyDescent="0.2">
      <c r="C384" s="795"/>
      <c r="D384" s="752" t="s">
        <v>476</v>
      </c>
      <c r="E384" s="796" t="s">
        <v>718</v>
      </c>
      <c r="F384" s="796" t="s">
        <v>719</v>
      </c>
      <c r="G384" s="796" t="s">
        <v>720</v>
      </c>
      <c r="H384" s="797" t="s">
        <v>721</v>
      </c>
      <c r="I384" s="798">
        <f>+$E$13</f>
        <v>-2</v>
      </c>
    </row>
    <row r="385" spans="2:45" x14ac:dyDescent="0.2">
      <c r="C385" s="799" t="str">
        <f>+C282</f>
        <v>ВИСОКИ НАПОН - (110kV)</v>
      </c>
      <c r="D385" s="800" t="s">
        <v>453</v>
      </c>
      <c r="E385" s="801">
        <f>IF(SUM(E282:G282)=0,,SUM(AG282:AI282)/SUM(E282:G282))</f>
        <v>0</v>
      </c>
      <c r="F385" s="801">
        <f>IF(SUM(H282:J282)=0,,SUM(AJ282:AL282)/SUM(H282:J282))</f>
        <v>0</v>
      </c>
      <c r="G385" s="801">
        <f>IF(SUM(K282:M282)=0,,SUM(AM282:AO282)/SUM(K282:M282))</f>
        <v>0</v>
      </c>
      <c r="H385" s="802">
        <f>IF(SUM(N282:P282)=0,,SUM(AP282:AR282)/SUM(N282:P282))</f>
        <v>0</v>
      </c>
      <c r="I385" s="803">
        <f>IF(Q282=0,,AS282/Q282)</f>
        <v>0</v>
      </c>
    </row>
    <row r="386" spans="2:45" x14ac:dyDescent="0.2">
      <c r="C386" s="804" t="str">
        <f>+C293</f>
        <v xml:space="preserve">СРЕДЊИ НАПОН (35 kV + 10(20) kV) </v>
      </c>
      <c r="D386" s="805" t="s">
        <v>453</v>
      </c>
      <c r="E386" s="806">
        <f>IF(SUM(E293:G293)=0,,SUM(AG293:AI293)/SUM(E293:G293))</f>
        <v>0</v>
      </c>
      <c r="F386" s="806">
        <f>IF(SUM(H293:J293)=0,,SUM(AJ293:AL293)/SUM(H293:J293))</f>
        <v>0</v>
      </c>
      <c r="G386" s="806">
        <f>IF(SUM(K293:M293)=0,,SUM(AM293:AO293)/SUM(K293:M293))</f>
        <v>0</v>
      </c>
      <c r="H386" s="807">
        <f>IF(SUM(N293:P293)=0,,SUM(AP293:AR293)/SUM(N293:P293))</f>
        <v>0</v>
      </c>
      <c r="I386" s="808">
        <f>IF(Q293=0,,AS293/Q293)</f>
        <v>0</v>
      </c>
    </row>
    <row r="387" spans="2:45" x14ac:dyDescent="0.2">
      <c r="C387" s="804" t="str">
        <f>+C294</f>
        <v>Средњи напон  -  (35 kV)</v>
      </c>
      <c r="D387" s="496" t="s">
        <v>453</v>
      </c>
      <c r="E387" s="806">
        <f>IF(SUM(E294:G294)=0,,SUM(AG294:AI294)/SUM(E294:G294))</f>
        <v>0</v>
      </c>
      <c r="F387" s="806">
        <f>IF(SUM(H294:J294)=0,,SUM(AJ294:AL294)/SUM(H294:J294))</f>
        <v>0</v>
      </c>
      <c r="G387" s="806">
        <f>IF(SUM(K294:M294)=0,,SUM(AM294:AO294)/SUM(K294:M294))</f>
        <v>0</v>
      </c>
      <c r="H387" s="807">
        <f>IF(SUM(N294:P294)=0,,SUM(AP294:AR294)/SUM(N294:P294))</f>
        <v>0</v>
      </c>
      <c r="I387" s="808">
        <f>IF(Q294=0,,AS294/Q294)</f>
        <v>0</v>
      </c>
    </row>
    <row r="388" spans="2:45" x14ac:dyDescent="0.2">
      <c r="C388" s="804" t="str">
        <f>+C305</f>
        <v>Средњи напон  -  (10/20 kV)</v>
      </c>
      <c r="D388" s="496" t="s">
        <v>453</v>
      </c>
      <c r="E388" s="806">
        <f>IF(SUM(E305:G305)=0,,SUM(AG305:AI305)/SUM(E305:G305))</f>
        <v>0</v>
      </c>
      <c r="F388" s="806">
        <f>IF(SUM(H305:J305)=0,,SUM(AJ305:AL305)/SUM(H305:J305))</f>
        <v>0</v>
      </c>
      <c r="G388" s="806">
        <f>IF(SUM(K305:M305)=0,,SUM(AM305:AO305)/SUM(K305:M305))</f>
        <v>0</v>
      </c>
      <c r="H388" s="807">
        <f>IF(SUM(N305:P305)=0,,SUM(AP305:AR305)/SUM(N305:P305))</f>
        <v>0</v>
      </c>
      <c r="I388" s="808">
        <f>IF(Q305=0,,AS305/Q305)</f>
        <v>0</v>
      </c>
    </row>
    <row r="389" spans="2:45" x14ac:dyDescent="0.2">
      <c r="C389" s="804" t="str">
        <f>+C317</f>
        <v>НИСКИ НАПОН  (0,4 kV I степен)</v>
      </c>
      <c r="D389" s="496" t="s">
        <v>453</v>
      </c>
      <c r="E389" s="806">
        <f>IF(SUM(E317:G317)=0,,SUM(AG317:AI317)/SUM(E317:G317))</f>
        <v>0</v>
      </c>
      <c r="F389" s="806">
        <f>IF(SUM(H317:J317)=0,,SUM(AJ317:AL317)/SUM(H317:J317))</f>
        <v>0</v>
      </c>
      <c r="G389" s="806">
        <f>IF(SUM(K317:M317)=0,,SUM(AM317:AO317)/SUM(K317:M317))</f>
        <v>0</v>
      </c>
      <c r="H389" s="807">
        <f>IF(SUM(N317:P317)=0,,SUM(AP317:AR317)/SUM(N317:P317))</f>
        <v>0</v>
      </c>
      <c r="I389" s="808">
        <f>IF(Q317=0,,AS317/Q317)</f>
        <v>0</v>
      </c>
    </row>
    <row r="390" spans="2:45" x14ac:dyDescent="0.2">
      <c r="C390" s="804" t="str">
        <f>+C329</f>
        <v xml:space="preserve">ШИРОКА ПОТРОШЊА </v>
      </c>
      <c r="D390" s="496" t="s">
        <v>453</v>
      </c>
      <c r="E390" s="806">
        <f>IF(SUM(E329:G329)=0,,SUM(AG329:AI329)/SUM(E329:G329))</f>
        <v>0</v>
      </c>
      <c r="F390" s="806">
        <f>IF(SUM(H329:J329)=0,,SUM(AJ329:AL329)/SUM(H329:J329))</f>
        <v>0</v>
      </c>
      <c r="G390" s="806">
        <f>IF(SUM(K329:M329)=0,,SUM(AM329:AO329)/SUM(K329:M329))</f>
        <v>0</v>
      </c>
      <c r="H390" s="807">
        <f>IF(SUM(N329:P329)=0,,SUM(AP329:AR329)/SUM(N329:P329))</f>
        <v>0</v>
      </c>
      <c r="I390" s="808">
        <f>IF(Q329=0,,AS329/Q329)</f>
        <v>0</v>
      </c>
    </row>
    <row r="391" spans="2:45" x14ac:dyDescent="0.2">
      <c r="C391" s="804" t="str">
        <f>+C330</f>
        <v>ШП - Комерцијала и остали (0,4 kV II степен)</v>
      </c>
      <c r="D391" s="496" t="s">
        <v>453</v>
      </c>
      <c r="E391" s="806">
        <f>IF(SUM(E330:G330)=0,,SUM(AG330:AI330)/SUM(E330:G330))</f>
        <v>0</v>
      </c>
      <c r="F391" s="806">
        <f>IF(SUM(H330:J330)=0,,SUM(AJ330:AL330)/SUM(H330:J330))</f>
        <v>0</v>
      </c>
      <c r="G391" s="806">
        <f>IF(SUM(K330:M330)=0,,SUM(AM330:AO330)/SUM(K330:M330))</f>
        <v>0</v>
      </c>
      <c r="H391" s="807">
        <f>IF(SUM(N330:P330)=0,,SUM(AP330:AR330)/SUM(N330:P330))</f>
        <v>0</v>
      </c>
      <c r="I391" s="808">
        <f>IF(Q330=0,,AS330/Q330)</f>
        <v>0</v>
      </c>
    </row>
    <row r="392" spans="2:45" x14ac:dyDescent="0.2">
      <c r="C392" s="809" t="str">
        <f>+C347</f>
        <v>ШП - домаћинство</v>
      </c>
      <c r="D392" s="503" t="s">
        <v>453</v>
      </c>
      <c r="E392" s="810">
        <f>IF(SUM(E347:G347)=0,,SUM(AG347:AI347)/SUM(E347:G347))</f>
        <v>0</v>
      </c>
      <c r="F392" s="810">
        <f>IF(SUM(H347:J347)=0,,SUM(AJ347:AL347)/SUM(H347:J347))</f>
        <v>0</v>
      </c>
      <c r="G392" s="810">
        <f>IF(SUM(K347:M347)=0,,SUM(AM347:AO347)/SUM(K347:M347))</f>
        <v>0</v>
      </c>
      <c r="H392" s="811">
        <f>IF(SUM(N347:P347)=0,,SUM(AP347:AR347)/SUM(N347:P347))</f>
        <v>0</v>
      </c>
      <c r="I392" s="812">
        <f>IF(Q347=0,,AS347/Q347)</f>
        <v>0</v>
      </c>
    </row>
    <row r="393" spans="2:45" x14ac:dyDescent="0.2">
      <c r="C393" s="809" t="str">
        <f>+C369</f>
        <v>ЈАВНО ОСВЕТЉЕЊЕ</v>
      </c>
      <c r="D393" s="503" t="s">
        <v>453</v>
      </c>
      <c r="E393" s="810">
        <f>IF(SUM(E369:G369)=0,,SUM(AG369:AI369)/SUM(E369:G369))</f>
        <v>0</v>
      </c>
      <c r="F393" s="810">
        <f>IF(SUM(H369:J369)=0,,SUM(AJ369:AL369)/SUM(H369:J369))</f>
        <v>0</v>
      </c>
      <c r="G393" s="810">
        <f>IF(SUM(K369:M369)=0,,SUM(AM369:AO369)/SUM(K369:M369))</f>
        <v>0</v>
      </c>
      <c r="H393" s="811">
        <f>IF(SUM(N369:P369)=0,,SUM(AP369:AR369)/SUM(N369:P369))</f>
        <v>0</v>
      </c>
      <c r="I393" s="812">
        <f>IF(Q369=0,,AS369/Q369)</f>
        <v>0</v>
      </c>
    </row>
    <row r="394" spans="2:45" ht="13.5" thickBot="1" x14ac:dyDescent="0.25">
      <c r="C394" s="813" t="str">
        <f>+C377</f>
        <v>УКУПНО</v>
      </c>
      <c r="D394" s="814" t="s">
        <v>453</v>
      </c>
      <c r="E394" s="815">
        <f>IF(SUM(E377:G377)=0,,SUM(AG377:AI377)/SUM(E377:G377))</f>
        <v>0</v>
      </c>
      <c r="F394" s="815">
        <f>IF(SUM(H377:J377)=0,,SUM(AJ377:AL377)/SUM(H377:J377))</f>
        <v>0</v>
      </c>
      <c r="G394" s="815">
        <f>IF(SUM(K377:M377)=0,,SUM(AM377:AO377)/SUM(K377:M377))</f>
        <v>0</v>
      </c>
      <c r="H394" s="816">
        <f>IF(SUM(N377:P377)=0,,SUM(AP377:AP377)/SUM(N377:P377))</f>
        <v>0</v>
      </c>
      <c r="I394" s="817">
        <f>IF(Q377=0,,#REF!/Q377)</f>
        <v>0</v>
      </c>
    </row>
    <row r="395" spans="2:45" ht="13.5" thickTop="1" x14ac:dyDescent="0.2"/>
    <row r="397" spans="2:45" x14ac:dyDescent="0.2">
      <c r="B397" s="1087" t="str">
        <f>+"ОСТВАРЕЊЕ ЕЕ БИЛАНСА У "&amp;$E$13&amp;". ГОДИНИ"</f>
        <v>ОСТВАРЕЊЕ ЕЕ БИЛАНСА У -2. ГОДИНИ</v>
      </c>
      <c r="C397" s="1087"/>
      <c r="D397" s="1087"/>
      <c r="E397" s="1087"/>
      <c r="F397" s="1087"/>
      <c r="G397" s="1087"/>
      <c r="H397" s="1087"/>
      <c r="I397" s="1087"/>
      <c r="J397" s="1087"/>
      <c r="K397" s="1087"/>
      <c r="L397" s="1087"/>
      <c r="M397" s="1087"/>
      <c r="N397" s="1087"/>
      <c r="O397" s="1087"/>
      <c r="P397" s="1087"/>
      <c r="Q397" s="1087"/>
      <c r="R397" s="489"/>
      <c r="S397" s="1087" t="str">
        <f>+"ОСТВАРЕН ПРИХОД У "&amp;$E$13&amp;". ГОДИНИ"</f>
        <v>ОСТВАРЕН ПРИХОД У -2. ГОДИНИ</v>
      </c>
      <c r="T397" s="1087"/>
      <c r="U397" s="1087"/>
      <c r="V397" s="1087"/>
      <c r="W397" s="1087"/>
      <c r="X397" s="1087"/>
      <c r="Y397" s="1087"/>
      <c r="Z397" s="1087"/>
      <c r="AA397" s="1087"/>
      <c r="AB397" s="1087"/>
      <c r="AC397" s="1087"/>
      <c r="AD397" s="1087"/>
      <c r="AE397" s="1087"/>
      <c r="AF397" s="1087"/>
      <c r="AG397" s="1087"/>
      <c r="AH397" s="783"/>
      <c r="AI397" s="783"/>
      <c r="AJ397" s="783"/>
      <c r="AK397" s="783"/>
      <c r="AL397" s="783"/>
      <c r="AM397" s="783"/>
      <c r="AN397" s="783"/>
      <c r="AO397" s="783"/>
      <c r="AP397" s="783"/>
      <c r="AQ397" s="783"/>
      <c r="AR397" s="783"/>
      <c r="AS397" s="783"/>
    </row>
    <row r="398" spans="2:45" ht="13.5" x14ac:dyDescent="0.25">
      <c r="B398" s="780"/>
      <c r="C398" s="781"/>
      <c r="D398" s="781"/>
      <c r="E398" s="782"/>
      <c r="F398" s="782"/>
      <c r="G398" s="782"/>
      <c r="H398" s="782"/>
      <c r="I398" s="783"/>
      <c r="J398" s="783"/>
      <c r="K398" s="783"/>
      <c r="L398" s="783"/>
      <c r="M398" s="783"/>
      <c r="N398" s="783"/>
      <c r="O398" s="783"/>
      <c r="P398" s="783"/>
      <c r="Q398" s="783"/>
      <c r="R398" s="784"/>
      <c r="S398" s="785"/>
      <c r="T398" s="786"/>
      <c r="U398" s="787"/>
      <c r="V398" s="787"/>
      <c r="W398" s="787"/>
      <c r="X398" s="787"/>
      <c r="Y398" s="787"/>
      <c r="Z398" s="787"/>
      <c r="AA398" s="787"/>
      <c r="AB398" s="787"/>
      <c r="AC398" s="787"/>
      <c r="AD398" s="787"/>
      <c r="AE398" s="787"/>
      <c r="AF398" s="787"/>
      <c r="AG398" s="787"/>
      <c r="AH398" s="787"/>
      <c r="AI398" s="490"/>
      <c r="AJ398" s="787"/>
      <c r="AK398" s="787"/>
      <c r="AL398" s="787"/>
      <c r="AM398" s="787"/>
      <c r="AN398" s="787"/>
      <c r="AO398" s="787"/>
      <c r="AP398" s="787"/>
      <c r="AQ398" s="787"/>
      <c r="AR398" s="783"/>
      <c r="AS398" s="783"/>
    </row>
    <row r="399" spans="2:45" ht="14.25" thickBot="1" x14ac:dyDescent="0.3">
      <c r="B399" s="788"/>
      <c r="C399" s="783"/>
      <c r="D399" s="783"/>
      <c r="E399" s="783"/>
      <c r="F399" s="783"/>
      <c r="G399" s="783"/>
      <c r="H399" s="783"/>
      <c r="I399" s="789"/>
      <c r="J399" s="783"/>
      <c r="K399" s="783"/>
      <c r="L399" s="783"/>
      <c r="M399" s="783"/>
      <c r="N399" s="789"/>
      <c r="O399" s="783"/>
      <c r="P399" s="783"/>
      <c r="Q399" s="783"/>
      <c r="S399" s="785"/>
      <c r="T399" s="786"/>
      <c r="U399" s="787"/>
      <c r="V399" s="787"/>
      <c r="W399" s="787"/>
      <c r="X399" s="787"/>
      <c r="Y399" s="787"/>
      <c r="Z399" s="787"/>
      <c r="AA399" s="787"/>
      <c r="AB399" s="787"/>
      <c r="AC399" s="787"/>
      <c r="AD399" s="787"/>
      <c r="AE399" s="787"/>
      <c r="AF399" s="787"/>
      <c r="AG399" s="787"/>
      <c r="AH399" s="787"/>
      <c r="AI399" s="490"/>
      <c r="AJ399" s="787"/>
      <c r="AK399" s="787"/>
      <c r="AL399" s="787"/>
      <c r="AM399" s="787"/>
      <c r="AN399" s="787"/>
      <c r="AO399" s="787"/>
      <c r="AP399" s="787"/>
      <c r="AQ399" s="787"/>
      <c r="AR399" s="783"/>
      <c r="AS399" s="783"/>
    </row>
    <row r="400" spans="2:45" ht="13.5" thickTop="1" x14ac:dyDescent="0.2">
      <c r="B400" s="1154" t="s">
        <v>284</v>
      </c>
      <c r="C400" s="1156" t="s">
        <v>475</v>
      </c>
      <c r="D400" s="1158" t="s">
        <v>476</v>
      </c>
      <c r="E400" s="1160" t="s">
        <v>477</v>
      </c>
      <c r="F400" s="1160"/>
      <c r="G400" s="1160"/>
      <c r="H400" s="1160"/>
      <c r="I400" s="1160"/>
      <c r="J400" s="1160"/>
      <c r="K400" s="1160"/>
      <c r="L400" s="1160"/>
      <c r="M400" s="1160"/>
      <c r="N400" s="1160"/>
      <c r="O400" s="1160"/>
      <c r="P400" s="1160"/>
      <c r="Q400" s="1161"/>
      <c r="R400" s="753"/>
      <c r="S400" s="1162" t="s">
        <v>284</v>
      </c>
      <c r="T400" s="1149" t="s">
        <v>475</v>
      </c>
      <c r="U400" s="1167" t="s">
        <v>478</v>
      </c>
      <c r="V400" s="1151"/>
      <c r="W400" s="1151"/>
      <c r="X400" s="1151"/>
      <c r="Y400" s="1151"/>
      <c r="Z400" s="1151"/>
      <c r="AA400" s="1151"/>
      <c r="AB400" s="1151"/>
      <c r="AC400" s="1151"/>
      <c r="AD400" s="1151"/>
      <c r="AE400" s="1151"/>
      <c r="AF400" s="1151"/>
      <c r="AG400" s="1152"/>
    </row>
    <row r="401" spans="2:33" x14ac:dyDescent="0.2">
      <c r="B401" s="1155"/>
      <c r="C401" s="1157"/>
      <c r="D401" s="1159"/>
      <c r="E401" s="754" t="s">
        <v>287</v>
      </c>
      <c r="F401" s="754" t="s">
        <v>288</v>
      </c>
      <c r="G401" s="754" t="s">
        <v>289</v>
      </c>
      <c r="H401" s="754" t="s">
        <v>442</v>
      </c>
      <c r="I401" s="754" t="s">
        <v>443</v>
      </c>
      <c r="J401" s="754" t="s">
        <v>444</v>
      </c>
      <c r="K401" s="754" t="s">
        <v>445</v>
      </c>
      <c r="L401" s="754" t="s">
        <v>446</v>
      </c>
      <c r="M401" s="754" t="s">
        <v>447</v>
      </c>
      <c r="N401" s="754" t="s">
        <v>448</v>
      </c>
      <c r="O401" s="754" t="s">
        <v>456</v>
      </c>
      <c r="P401" s="754" t="s">
        <v>457</v>
      </c>
      <c r="Q401" s="755" t="s">
        <v>458</v>
      </c>
      <c r="R401" s="753"/>
      <c r="S401" s="1163"/>
      <c r="T401" s="1150"/>
      <c r="U401" s="515" t="s">
        <v>287</v>
      </c>
      <c r="V401" s="515" t="s">
        <v>288</v>
      </c>
      <c r="W401" s="515" t="s">
        <v>289</v>
      </c>
      <c r="X401" s="515" t="s">
        <v>442</v>
      </c>
      <c r="Y401" s="515" t="s">
        <v>443</v>
      </c>
      <c r="Z401" s="515" t="s">
        <v>444</v>
      </c>
      <c r="AA401" s="515" t="s">
        <v>445</v>
      </c>
      <c r="AB401" s="515" t="s">
        <v>446</v>
      </c>
      <c r="AC401" s="515" t="s">
        <v>447</v>
      </c>
      <c r="AD401" s="515" t="s">
        <v>448</v>
      </c>
      <c r="AE401" s="515" t="s">
        <v>456</v>
      </c>
      <c r="AF401" s="515" t="s">
        <v>457</v>
      </c>
      <c r="AG401" s="756" t="s">
        <v>458</v>
      </c>
    </row>
    <row r="402" spans="2:33" x14ac:dyDescent="0.2">
      <c r="B402" s="48"/>
      <c r="C402" s="491" t="s">
        <v>645</v>
      </c>
      <c r="D402" s="515"/>
      <c r="E402" s="757"/>
      <c r="F402" s="757"/>
      <c r="G402" s="757"/>
      <c r="H402" s="757"/>
      <c r="I402" s="757"/>
      <c r="J402" s="757"/>
      <c r="K402" s="757"/>
      <c r="L402" s="757"/>
      <c r="M402" s="757"/>
      <c r="N402" s="757"/>
      <c r="O402" s="757"/>
      <c r="P402" s="757"/>
      <c r="Q402" s="758"/>
      <c r="R402" s="493"/>
      <c r="S402" s="48"/>
      <c r="T402" s="491" t="s">
        <v>645</v>
      </c>
      <c r="U402" s="757"/>
      <c r="V402" s="757"/>
      <c r="W402" s="757"/>
      <c r="X402" s="757"/>
      <c r="Y402" s="757"/>
      <c r="Z402" s="757"/>
      <c r="AA402" s="757"/>
      <c r="AB402" s="757"/>
      <c r="AC402" s="757"/>
      <c r="AD402" s="757"/>
      <c r="AE402" s="757"/>
      <c r="AF402" s="757"/>
      <c r="AG402" s="758"/>
    </row>
    <row r="403" spans="2:33" x14ac:dyDescent="0.2">
      <c r="B403" s="322" t="s">
        <v>269</v>
      </c>
      <c r="C403" s="491" t="s">
        <v>646</v>
      </c>
      <c r="D403" s="515"/>
      <c r="E403" s="759">
        <f t="shared" ref="E403:Q406" si="297">+E40+E161+E282</f>
        <v>0</v>
      </c>
      <c r="F403" s="759">
        <f t="shared" si="297"/>
        <v>0</v>
      </c>
      <c r="G403" s="759">
        <f t="shared" si="297"/>
        <v>0</v>
      </c>
      <c r="H403" s="759">
        <f t="shared" si="297"/>
        <v>0</v>
      </c>
      <c r="I403" s="759">
        <f t="shared" si="297"/>
        <v>0</v>
      </c>
      <c r="J403" s="759">
        <f t="shared" si="297"/>
        <v>0</v>
      </c>
      <c r="K403" s="759">
        <f t="shared" si="297"/>
        <v>0</v>
      </c>
      <c r="L403" s="759">
        <f t="shared" si="297"/>
        <v>0</v>
      </c>
      <c r="M403" s="759">
        <f t="shared" si="297"/>
        <v>0</v>
      </c>
      <c r="N403" s="759">
        <f t="shared" si="297"/>
        <v>0</v>
      </c>
      <c r="O403" s="759">
        <f t="shared" si="297"/>
        <v>0</v>
      </c>
      <c r="P403" s="759">
        <f t="shared" si="297"/>
        <v>0</v>
      </c>
      <c r="Q403" s="134">
        <f t="shared" si="297"/>
        <v>0</v>
      </c>
      <c r="R403" s="493"/>
      <c r="S403" s="322" t="s">
        <v>269</v>
      </c>
      <c r="T403" s="491" t="s">
        <v>646</v>
      </c>
      <c r="U403" s="759">
        <f t="shared" ref="U403:U434" si="298">+AG40+AG161+AG282</f>
        <v>0</v>
      </c>
      <c r="V403" s="759">
        <f t="shared" ref="V403:V434" si="299">+AH40+AH161+AH282</f>
        <v>0</v>
      </c>
      <c r="W403" s="759">
        <f t="shared" ref="W403:W434" si="300">+AI40+AI161+AI282</f>
        <v>0</v>
      </c>
      <c r="X403" s="759">
        <f t="shared" ref="X403:X434" si="301">+AJ40+AJ161+AJ282</f>
        <v>0</v>
      </c>
      <c r="Y403" s="759">
        <f t="shared" ref="Y403:Y434" si="302">+AK40+AK161+AK282</f>
        <v>0</v>
      </c>
      <c r="Z403" s="759">
        <f t="shared" ref="Z403:Z434" si="303">+AL40+AL161+AL282</f>
        <v>0</v>
      </c>
      <c r="AA403" s="759">
        <f t="shared" ref="AA403:AA434" si="304">+AM40+AM161+AM282</f>
        <v>0</v>
      </c>
      <c r="AB403" s="759">
        <f t="shared" ref="AB403:AB434" si="305">+AN40+AN161+AN282</f>
        <v>0</v>
      </c>
      <c r="AC403" s="759">
        <f t="shared" ref="AC403:AC434" si="306">+AO40+AO161+AO282</f>
        <v>0</v>
      </c>
      <c r="AD403" s="759">
        <f t="shared" ref="AD403:AD434" si="307">+AP40+AP161+AP282</f>
        <v>0</v>
      </c>
      <c r="AE403" s="759">
        <f t="shared" ref="AE403:AE434" si="308">+AQ40+AQ161+AQ282</f>
        <v>0</v>
      </c>
      <c r="AF403" s="759">
        <f t="shared" ref="AF403:AF434" si="309">+AR40+AR161+AR282</f>
        <v>0</v>
      </c>
      <c r="AG403" s="134">
        <f t="shared" ref="AG403:AG434" si="310">+AS40+AS161+AS282</f>
        <v>0</v>
      </c>
    </row>
    <row r="404" spans="2:33" x14ac:dyDescent="0.2">
      <c r="B404" s="72" t="s">
        <v>314</v>
      </c>
      <c r="C404" s="516" t="s">
        <v>488</v>
      </c>
      <c r="D404" s="517"/>
      <c r="E404" s="761">
        <f t="shared" si="297"/>
        <v>0</v>
      </c>
      <c r="F404" s="761">
        <f t="shared" si="297"/>
        <v>0</v>
      </c>
      <c r="G404" s="761">
        <f t="shared" si="297"/>
        <v>0</v>
      </c>
      <c r="H404" s="761">
        <f t="shared" si="297"/>
        <v>0</v>
      </c>
      <c r="I404" s="761">
        <f t="shared" si="297"/>
        <v>0</v>
      </c>
      <c r="J404" s="761">
        <f t="shared" si="297"/>
        <v>0</v>
      </c>
      <c r="K404" s="761">
        <f t="shared" si="297"/>
        <v>0</v>
      </c>
      <c r="L404" s="761">
        <f t="shared" si="297"/>
        <v>0</v>
      </c>
      <c r="M404" s="761">
        <f t="shared" si="297"/>
        <v>0</v>
      </c>
      <c r="N404" s="761">
        <f t="shared" si="297"/>
        <v>0</v>
      </c>
      <c r="O404" s="761">
        <f t="shared" si="297"/>
        <v>0</v>
      </c>
      <c r="P404" s="761">
        <f t="shared" si="297"/>
        <v>0</v>
      </c>
      <c r="Q404" s="518">
        <f t="shared" si="297"/>
        <v>0</v>
      </c>
      <c r="R404" s="493"/>
      <c r="S404" s="72" t="s">
        <v>314</v>
      </c>
      <c r="T404" s="516" t="s">
        <v>488</v>
      </c>
      <c r="U404" s="761">
        <f t="shared" si="298"/>
        <v>0</v>
      </c>
      <c r="V404" s="761">
        <f t="shared" si="299"/>
        <v>0</v>
      </c>
      <c r="W404" s="761">
        <f t="shared" si="300"/>
        <v>0</v>
      </c>
      <c r="X404" s="761">
        <f t="shared" si="301"/>
        <v>0</v>
      </c>
      <c r="Y404" s="761">
        <f t="shared" si="302"/>
        <v>0</v>
      </c>
      <c r="Z404" s="761">
        <f t="shared" si="303"/>
        <v>0</v>
      </c>
      <c r="AA404" s="761">
        <f t="shared" si="304"/>
        <v>0</v>
      </c>
      <c r="AB404" s="761">
        <f t="shared" si="305"/>
        <v>0</v>
      </c>
      <c r="AC404" s="761">
        <f t="shared" si="306"/>
        <v>0</v>
      </c>
      <c r="AD404" s="761">
        <f t="shared" si="307"/>
        <v>0</v>
      </c>
      <c r="AE404" s="761">
        <f t="shared" si="308"/>
        <v>0</v>
      </c>
      <c r="AF404" s="761">
        <f t="shared" si="309"/>
        <v>0</v>
      </c>
      <c r="AG404" s="518">
        <f t="shared" si="310"/>
        <v>0</v>
      </c>
    </row>
    <row r="405" spans="2:33" x14ac:dyDescent="0.2">
      <c r="B405" s="762" t="s">
        <v>489</v>
      </c>
      <c r="C405" s="763" t="s">
        <v>647</v>
      </c>
      <c r="D405" s="606" t="s">
        <v>479</v>
      </c>
      <c r="E405" s="135">
        <f t="shared" si="297"/>
        <v>0</v>
      </c>
      <c r="F405" s="135">
        <f t="shared" si="297"/>
        <v>0</v>
      </c>
      <c r="G405" s="135">
        <f t="shared" si="297"/>
        <v>0</v>
      </c>
      <c r="H405" s="135">
        <f t="shared" si="297"/>
        <v>0</v>
      </c>
      <c r="I405" s="135">
        <f t="shared" si="297"/>
        <v>0</v>
      </c>
      <c r="J405" s="135">
        <f t="shared" si="297"/>
        <v>0</v>
      </c>
      <c r="K405" s="135">
        <f t="shared" si="297"/>
        <v>0</v>
      </c>
      <c r="L405" s="135">
        <f t="shared" si="297"/>
        <v>0</v>
      </c>
      <c r="M405" s="135">
        <f t="shared" si="297"/>
        <v>0</v>
      </c>
      <c r="N405" s="135">
        <f t="shared" si="297"/>
        <v>0</v>
      </c>
      <c r="O405" s="135">
        <f t="shared" si="297"/>
        <v>0</v>
      </c>
      <c r="P405" s="135">
        <f t="shared" si="297"/>
        <v>0</v>
      </c>
      <c r="Q405" s="608">
        <f t="shared" si="297"/>
        <v>0</v>
      </c>
      <c r="R405" s="493"/>
      <c r="S405" s="762" t="s">
        <v>489</v>
      </c>
      <c r="T405" s="763" t="s">
        <v>647</v>
      </c>
      <c r="U405" s="135">
        <f t="shared" si="298"/>
        <v>0</v>
      </c>
      <c r="V405" s="135">
        <f t="shared" si="299"/>
        <v>0</v>
      </c>
      <c r="W405" s="135">
        <f t="shared" si="300"/>
        <v>0</v>
      </c>
      <c r="X405" s="135">
        <f t="shared" si="301"/>
        <v>0</v>
      </c>
      <c r="Y405" s="135">
        <f t="shared" si="302"/>
        <v>0</v>
      </c>
      <c r="Z405" s="135">
        <f t="shared" si="303"/>
        <v>0</v>
      </c>
      <c r="AA405" s="135">
        <f t="shared" si="304"/>
        <v>0</v>
      </c>
      <c r="AB405" s="135">
        <f t="shared" si="305"/>
        <v>0</v>
      </c>
      <c r="AC405" s="135">
        <f t="shared" si="306"/>
        <v>0</v>
      </c>
      <c r="AD405" s="135">
        <f t="shared" si="307"/>
        <v>0</v>
      </c>
      <c r="AE405" s="135">
        <f t="shared" si="308"/>
        <v>0</v>
      </c>
      <c r="AF405" s="135">
        <f t="shared" si="309"/>
        <v>0</v>
      </c>
      <c r="AG405" s="608">
        <f t="shared" si="310"/>
        <v>0</v>
      </c>
    </row>
    <row r="406" spans="2:33" x14ac:dyDescent="0.2">
      <c r="B406" s="51" t="s">
        <v>490</v>
      </c>
      <c r="C406" s="495" t="s">
        <v>648</v>
      </c>
      <c r="D406" s="496" t="s">
        <v>479</v>
      </c>
      <c r="E406" s="513">
        <f>+E43+E164+E285</f>
        <v>0</v>
      </c>
      <c r="F406" s="513">
        <f t="shared" si="297"/>
        <v>0</v>
      </c>
      <c r="G406" s="513">
        <f t="shared" si="297"/>
        <v>0</v>
      </c>
      <c r="H406" s="513">
        <f t="shared" si="297"/>
        <v>0</v>
      </c>
      <c r="I406" s="513">
        <f t="shared" si="297"/>
        <v>0</v>
      </c>
      <c r="J406" s="513">
        <f t="shared" si="297"/>
        <v>0</v>
      </c>
      <c r="K406" s="513">
        <f t="shared" si="297"/>
        <v>0</v>
      </c>
      <c r="L406" s="513">
        <f t="shared" si="297"/>
        <v>0</v>
      </c>
      <c r="M406" s="513">
        <f t="shared" si="297"/>
        <v>0</v>
      </c>
      <c r="N406" s="513">
        <f t="shared" si="297"/>
        <v>0</v>
      </c>
      <c r="O406" s="513">
        <f t="shared" si="297"/>
        <v>0</v>
      </c>
      <c r="P406" s="513">
        <f t="shared" si="297"/>
        <v>0</v>
      </c>
      <c r="Q406" s="131">
        <f t="shared" si="297"/>
        <v>0</v>
      </c>
      <c r="R406" s="493"/>
      <c r="S406" s="51" t="s">
        <v>490</v>
      </c>
      <c r="T406" s="495" t="s">
        <v>648</v>
      </c>
      <c r="U406" s="513">
        <f t="shared" si="298"/>
        <v>0</v>
      </c>
      <c r="V406" s="513">
        <f t="shared" si="299"/>
        <v>0</v>
      </c>
      <c r="W406" s="513">
        <f t="shared" si="300"/>
        <v>0</v>
      </c>
      <c r="X406" s="513">
        <f t="shared" si="301"/>
        <v>0</v>
      </c>
      <c r="Y406" s="513">
        <f t="shared" si="302"/>
        <v>0</v>
      </c>
      <c r="Z406" s="513">
        <f t="shared" si="303"/>
        <v>0</v>
      </c>
      <c r="AA406" s="513">
        <f t="shared" si="304"/>
        <v>0</v>
      </c>
      <c r="AB406" s="513">
        <f t="shared" si="305"/>
        <v>0</v>
      </c>
      <c r="AC406" s="513">
        <f t="shared" si="306"/>
        <v>0</v>
      </c>
      <c r="AD406" s="513">
        <f t="shared" si="307"/>
        <v>0</v>
      </c>
      <c r="AE406" s="513">
        <f t="shared" si="308"/>
        <v>0</v>
      </c>
      <c r="AF406" s="513">
        <f t="shared" si="309"/>
        <v>0</v>
      </c>
      <c r="AG406" s="498">
        <f t="shared" si="310"/>
        <v>0</v>
      </c>
    </row>
    <row r="407" spans="2:33" x14ac:dyDescent="0.2">
      <c r="B407" s="51" t="s">
        <v>649</v>
      </c>
      <c r="C407" s="495" t="s">
        <v>480</v>
      </c>
      <c r="D407" s="496" t="s">
        <v>479</v>
      </c>
      <c r="E407" s="513">
        <f t="shared" ref="E407:Q422" si="311">+E44+E165+E286</f>
        <v>0</v>
      </c>
      <c r="F407" s="513">
        <f t="shared" si="311"/>
        <v>0</v>
      </c>
      <c r="G407" s="513">
        <f t="shared" si="311"/>
        <v>0</v>
      </c>
      <c r="H407" s="513">
        <f t="shared" si="311"/>
        <v>0</v>
      </c>
      <c r="I407" s="513">
        <f t="shared" si="311"/>
        <v>0</v>
      </c>
      <c r="J407" s="513">
        <f t="shared" si="311"/>
        <v>0</v>
      </c>
      <c r="K407" s="513">
        <f t="shared" si="311"/>
        <v>0</v>
      </c>
      <c r="L407" s="513">
        <f t="shared" si="311"/>
        <v>0</v>
      </c>
      <c r="M407" s="513">
        <f t="shared" si="311"/>
        <v>0</v>
      </c>
      <c r="N407" s="513">
        <f t="shared" si="311"/>
        <v>0</v>
      </c>
      <c r="O407" s="513">
        <f t="shared" si="311"/>
        <v>0</v>
      </c>
      <c r="P407" s="513">
        <f t="shared" si="311"/>
        <v>0</v>
      </c>
      <c r="Q407" s="131">
        <f t="shared" si="311"/>
        <v>0</v>
      </c>
      <c r="R407" s="493"/>
      <c r="S407" s="51" t="s">
        <v>649</v>
      </c>
      <c r="T407" s="495" t="s">
        <v>480</v>
      </c>
      <c r="U407" s="513">
        <f t="shared" si="298"/>
        <v>0</v>
      </c>
      <c r="V407" s="513">
        <f t="shared" si="299"/>
        <v>0</v>
      </c>
      <c r="W407" s="513">
        <f t="shared" si="300"/>
        <v>0</v>
      </c>
      <c r="X407" s="513">
        <f t="shared" si="301"/>
        <v>0</v>
      </c>
      <c r="Y407" s="513">
        <f t="shared" si="302"/>
        <v>0</v>
      </c>
      <c r="Z407" s="513">
        <f t="shared" si="303"/>
        <v>0</v>
      </c>
      <c r="AA407" s="513">
        <f t="shared" si="304"/>
        <v>0</v>
      </c>
      <c r="AB407" s="513">
        <f t="shared" si="305"/>
        <v>0</v>
      </c>
      <c r="AC407" s="513">
        <f t="shared" si="306"/>
        <v>0</v>
      </c>
      <c r="AD407" s="513">
        <f t="shared" si="307"/>
        <v>0</v>
      </c>
      <c r="AE407" s="513">
        <f t="shared" si="308"/>
        <v>0</v>
      </c>
      <c r="AF407" s="513">
        <f t="shared" si="309"/>
        <v>0</v>
      </c>
      <c r="AG407" s="498">
        <f t="shared" si="310"/>
        <v>0</v>
      </c>
    </row>
    <row r="408" spans="2:33" x14ac:dyDescent="0.2">
      <c r="B408" s="51" t="s">
        <v>316</v>
      </c>
      <c r="C408" s="509" t="s">
        <v>481</v>
      </c>
      <c r="D408" s="510" t="s">
        <v>131</v>
      </c>
      <c r="E408" s="513">
        <f t="shared" si="311"/>
        <v>0</v>
      </c>
      <c r="F408" s="513">
        <f t="shared" si="311"/>
        <v>0</v>
      </c>
      <c r="G408" s="513">
        <f t="shared" si="311"/>
        <v>0</v>
      </c>
      <c r="H408" s="513">
        <f t="shared" si="311"/>
        <v>0</v>
      </c>
      <c r="I408" s="513">
        <f t="shared" si="311"/>
        <v>0</v>
      </c>
      <c r="J408" s="513">
        <f t="shared" si="311"/>
        <v>0</v>
      </c>
      <c r="K408" s="513">
        <f t="shared" si="311"/>
        <v>0</v>
      </c>
      <c r="L408" s="513">
        <f t="shared" si="311"/>
        <v>0</v>
      </c>
      <c r="M408" s="513">
        <f t="shared" si="311"/>
        <v>0</v>
      </c>
      <c r="N408" s="513">
        <f t="shared" si="311"/>
        <v>0</v>
      </c>
      <c r="O408" s="513">
        <f t="shared" si="311"/>
        <v>0</v>
      </c>
      <c r="P408" s="513">
        <f t="shared" si="311"/>
        <v>0</v>
      </c>
      <c r="Q408" s="131">
        <f t="shared" si="311"/>
        <v>0</v>
      </c>
      <c r="R408" s="493"/>
      <c r="S408" s="51" t="s">
        <v>316</v>
      </c>
      <c r="T408" s="509" t="s">
        <v>481</v>
      </c>
      <c r="U408" s="513">
        <f t="shared" si="298"/>
        <v>0</v>
      </c>
      <c r="V408" s="513">
        <f t="shared" si="299"/>
        <v>0</v>
      </c>
      <c r="W408" s="513">
        <f t="shared" si="300"/>
        <v>0</v>
      </c>
      <c r="X408" s="513">
        <f t="shared" si="301"/>
        <v>0</v>
      </c>
      <c r="Y408" s="513">
        <f t="shared" si="302"/>
        <v>0</v>
      </c>
      <c r="Z408" s="513">
        <f t="shared" si="303"/>
        <v>0</v>
      </c>
      <c r="AA408" s="513">
        <f t="shared" si="304"/>
        <v>0</v>
      </c>
      <c r="AB408" s="513">
        <f t="shared" si="305"/>
        <v>0</v>
      </c>
      <c r="AC408" s="513">
        <f t="shared" si="306"/>
        <v>0</v>
      </c>
      <c r="AD408" s="513">
        <f t="shared" si="307"/>
        <v>0</v>
      </c>
      <c r="AE408" s="513">
        <f t="shared" si="308"/>
        <v>0</v>
      </c>
      <c r="AF408" s="513">
        <f t="shared" si="309"/>
        <v>0</v>
      </c>
      <c r="AG408" s="131">
        <f t="shared" si="310"/>
        <v>0</v>
      </c>
    </row>
    <row r="409" spans="2:33" x14ac:dyDescent="0.2">
      <c r="B409" s="51" t="s">
        <v>61</v>
      </c>
      <c r="C409" s="511" t="s">
        <v>482</v>
      </c>
      <c r="D409" s="510" t="s">
        <v>131</v>
      </c>
      <c r="E409" s="513">
        <f t="shared" si="311"/>
        <v>0</v>
      </c>
      <c r="F409" s="513">
        <f t="shared" si="311"/>
        <v>0</v>
      </c>
      <c r="G409" s="513">
        <f t="shared" si="311"/>
        <v>0</v>
      </c>
      <c r="H409" s="513">
        <f t="shared" si="311"/>
        <v>0</v>
      </c>
      <c r="I409" s="513">
        <f t="shared" si="311"/>
        <v>0</v>
      </c>
      <c r="J409" s="513">
        <f t="shared" si="311"/>
        <v>0</v>
      </c>
      <c r="K409" s="513">
        <f t="shared" si="311"/>
        <v>0</v>
      </c>
      <c r="L409" s="513">
        <f t="shared" si="311"/>
        <v>0</v>
      </c>
      <c r="M409" s="513">
        <f t="shared" si="311"/>
        <v>0</v>
      </c>
      <c r="N409" s="513">
        <f t="shared" si="311"/>
        <v>0</v>
      </c>
      <c r="O409" s="513">
        <f t="shared" si="311"/>
        <v>0</v>
      </c>
      <c r="P409" s="513">
        <f t="shared" si="311"/>
        <v>0</v>
      </c>
      <c r="Q409" s="131">
        <f t="shared" si="311"/>
        <v>0</v>
      </c>
      <c r="R409" s="493"/>
      <c r="S409" s="51" t="s">
        <v>61</v>
      </c>
      <c r="T409" s="511" t="s">
        <v>482</v>
      </c>
      <c r="U409" s="513">
        <f t="shared" si="298"/>
        <v>0</v>
      </c>
      <c r="V409" s="513">
        <f t="shared" si="299"/>
        <v>0</v>
      </c>
      <c r="W409" s="513">
        <f t="shared" si="300"/>
        <v>0</v>
      </c>
      <c r="X409" s="513">
        <f t="shared" si="301"/>
        <v>0</v>
      </c>
      <c r="Y409" s="513">
        <f t="shared" si="302"/>
        <v>0</v>
      </c>
      <c r="Z409" s="513">
        <f t="shared" si="303"/>
        <v>0</v>
      </c>
      <c r="AA409" s="513">
        <f t="shared" si="304"/>
        <v>0</v>
      </c>
      <c r="AB409" s="513">
        <f t="shared" si="305"/>
        <v>0</v>
      </c>
      <c r="AC409" s="513">
        <f t="shared" si="306"/>
        <v>0</v>
      </c>
      <c r="AD409" s="513">
        <f t="shared" si="307"/>
        <v>0</v>
      </c>
      <c r="AE409" s="513">
        <f t="shared" si="308"/>
        <v>0</v>
      </c>
      <c r="AF409" s="513">
        <f t="shared" si="309"/>
        <v>0</v>
      </c>
      <c r="AG409" s="131">
        <f t="shared" si="310"/>
        <v>0</v>
      </c>
    </row>
    <row r="410" spans="2:33" x14ac:dyDescent="0.2">
      <c r="B410" s="51" t="s">
        <v>62</v>
      </c>
      <c r="C410" s="511" t="s">
        <v>483</v>
      </c>
      <c r="D410" s="510" t="s">
        <v>131</v>
      </c>
      <c r="E410" s="513">
        <f t="shared" si="311"/>
        <v>0</v>
      </c>
      <c r="F410" s="513">
        <f t="shared" si="311"/>
        <v>0</v>
      </c>
      <c r="G410" s="513">
        <f t="shared" si="311"/>
        <v>0</v>
      </c>
      <c r="H410" s="513">
        <f t="shared" si="311"/>
        <v>0</v>
      </c>
      <c r="I410" s="513">
        <f t="shared" si="311"/>
        <v>0</v>
      </c>
      <c r="J410" s="513">
        <f t="shared" si="311"/>
        <v>0</v>
      </c>
      <c r="K410" s="513">
        <f t="shared" si="311"/>
        <v>0</v>
      </c>
      <c r="L410" s="513">
        <f t="shared" si="311"/>
        <v>0</v>
      </c>
      <c r="M410" s="513">
        <f t="shared" si="311"/>
        <v>0</v>
      </c>
      <c r="N410" s="513">
        <f t="shared" si="311"/>
        <v>0</v>
      </c>
      <c r="O410" s="513">
        <f t="shared" si="311"/>
        <v>0</v>
      </c>
      <c r="P410" s="513">
        <f t="shared" si="311"/>
        <v>0</v>
      </c>
      <c r="Q410" s="131">
        <f t="shared" si="311"/>
        <v>0</v>
      </c>
      <c r="R410" s="493"/>
      <c r="S410" s="51" t="s">
        <v>62</v>
      </c>
      <c r="T410" s="511" t="s">
        <v>483</v>
      </c>
      <c r="U410" s="513">
        <f t="shared" si="298"/>
        <v>0</v>
      </c>
      <c r="V410" s="513">
        <f t="shared" si="299"/>
        <v>0</v>
      </c>
      <c r="W410" s="513">
        <f t="shared" si="300"/>
        <v>0</v>
      </c>
      <c r="X410" s="513">
        <f t="shared" si="301"/>
        <v>0</v>
      </c>
      <c r="Y410" s="513">
        <f t="shared" si="302"/>
        <v>0</v>
      </c>
      <c r="Z410" s="513">
        <f t="shared" si="303"/>
        <v>0</v>
      </c>
      <c r="AA410" s="513">
        <f t="shared" si="304"/>
        <v>0</v>
      </c>
      <c r="AB410" s="513">
        <f t="shared" si="305"/>
        <v>0</v>
      </c>
      <c r="AC410" s="513">
        <f t="shared" si="306"/>
        <v>0</v>
      </c>
      <c r="AD410" s="513">
        <f t="shared" si="307"/>
        <v>0</v>
      </c>
      <c r="AE410" s="513">
        <f t="shared" si="308"/>
        <v>0</v>
      </c>
      <c r="AF410" s="513">
        <f t="shared" si="309"/>
        <v>0</v>
      </c>
      <c r="AG410" s="131">
        <f t="shared" si="310"/>
        <v>0</v>
      </c>
    </row>
    <row r="411" spans="2:33" x14ac:dyDescent="0.2">
      <c r="B411" s="764" t="s">
        <v>612</v>
      </c>
      <c r="C411" s="519" t="s">
        <v>484</v>
      </c>
      <c r="D411" s="520" t="s">
        <v>485</v>
      </c>
      <c r="E411" s="521">
        <f t="shared" si="311"/>
        <v>0</v>
      </c>
      <c r="F411" s="521">
        <f t="shared" si="311"/>
        <v>0</v>
      </c>
      <c r="G411" s="521">
        <f t="shared" si="311"/>
        <v>0</v>
      </c>
      <c r="H411" s="521">
        <f t="shared" si="311"/>
        <v>0</v>
      </c>
      <c r="I411" s="521">
        <f t="shared" si="311"/>
        <v>0</v>
      </c>
      <c r="J411" s="521">
        <f t="shared" si="311"/>
        <v>0</v>
      </c>
      <c r="K411" s="521">
        <f t="shared" si="311"/>
        <v>0</v>
      </c>
      <c r="L411" s="521">
        <f t="shared" si="311"/>
        <v>0</v>
      </c>
      <c r="M411" s="521">
        <f t="shared" si="311"/>
        <v>0</v>
      </c>
      <c r="N411" s="521">
        <f t="shared" si="311"/>
        <v>0</v>
      </c>
      <c r="O411" s="521">
        <f t="shared" si="311"/>
        <v>0</v>
      </c>
      <c r="P411" s="521">
        <f t="shared" si="311"/>
        <v>0</v>
      </c>
      <c r="Q411" s="131">
        <f t="shared" si="311"/>
        <v>0</v>
      </c>
      <c r="R411" s="493"/>
      <c r="S411" s="764" t="s">
        <v>612</v>
      </c>
      <c r="T411" s="519" t="s">
        <v>484</v>
      </c>
      <c r="U411" s="521">
        <f t="shared" si="298"/>
        <v>0</v>
      </c>
      <c r="V411" s="521">
        <f t="shared" si="299"/>
        <v>0</v>
      </c>
      <c r="W411" s="521">
        <f t="shared" si="300"/>
        <v>0</v>
      </c>
      <c r="X411" s="521">
        <f t="shared" si="301"/>
        <v>0</v>
      </c>
      <c r="Y411" s="521">
        <f t="shared" si="302"/>
        <v>0</v>
      </c>
      <c r="Z411" s="521">
        <f t="shared" si="303"/>
        <v>0</v>
      </c>
      <c r="AA411" s="521">
        <f t="shared" si="304"/>
        <v>0</v>
      </c>
      <c r="AB411" s="521">
        <f t="shared" si="305"/>
        <v>0</v>
      </c>
      <c r="AC411" s="521">
        <f t="shared" si="306"/>
        <v>0</v>
      </c>
      <c r="AD411" s="521">
        <f t="shared" si="307"/>
        <v>0</v>
      </c>
      <c r="AE411" s="521">
        <f t="shared" si="308"/>
        <v>0</v>
      </c>
      <c r="AF411" s="521">
        <f t="shared" si="309"/>
        <v>0</v>
      </c>
      <c r="AG411" s="131">
        <f t="shared" si="310"/>
        <v>0</v>
      </c>
    </row>
    <row r="412" spans="2:33" x14ac:dyDescent="0.2">
      <c r="B412" s="764" t="s">
        <v>650</v>
      </c>
      <c r="C412" s="519" t="s">
        <v>651</v>
      </c>
      <c r="D412" s="520" t="s">
        <v>485</v>
      </c>
      <c r="E412" s="521">
        <f t="shared" si="311"/>
        <v>0</v>
      </c>
      <c r="F412" s="521">
        <f t="shared" si="311"/>
        <v>0</v>
      </c>
      <c r="G412" s="521">
        <f t="shared" si="311"/>
        <v>0</v>
      </c>
      <c r="H412" s="521">
        <f t="shared" si="311"/>
        <v>0</v>
      </c>
      <c r="I412" s="521">
        <f t="shared" si="311"/>
        <v>0</v>
      </c>
      <c r="J412" s="521">
        <f t="shared" si="311"/>
        <v>0</v>
      </c>
      <c r="K412" s="521">
        <f t="shared" si="311"/>
        <v>0</v>
      </c>
      <c r="L412" s="521">
        <f t="shared" si="311"/>
        <v>0</v>
      </c>
      <c r="M412" s="521">
        <f t="shared" si="311"/>
        <v>0</v>
      </c>
      <c r="N412" s="521">
        <f t="shared" si="311"/>
        <v>0</v>
      </c>
      <c r="O412" s="521">
        <f t="shared" si="311"/>
        <v>0</v>
      </c>
      <c r="P412" s="521">
        <f t="shared" si="311"/>
        <v>0</v>
      </c>
      <c r="Q412" s="131">
        <f t="shared" si="311"/>
        <v>0</v>
      </c>
      <c r="R412" s="493"/>
      <c r="S412" s="764" t="s">
        <v>650</v>
      </c>
      <c r="T412" s="519" t="s">
        <v>651</v>
      </c>
      <c r="U412" s="521">
        <f t="shared" si="298"/>
        <v>0</v>
      </c>
      <c r="V412" s="521">
        <f t="shared" si="299"/>
        <v>0</v>
      </c>
      <c r="W412" s="521">
        <f t="shared" si="300"/>
        <v>0</v>
      </c>
      <c r="X412" s="521">
        <f t="shared" si="301"/>
        <v>0</v>
      </c>
      <c r="Y412" s="521">
        <f t="shared" si="302"/>
        <v>0</v>
      </c>
      <c r="Z412" s="521">
        <f t="shared" si="303"/>
        <v>0</v>
      </c>
      <c r="AA412" s="521">
        <f t="shared" si="304"/>
        <v>0</v>
      </c>
      <c r="AB412" s="521">
        <f t="shared" si="305"/>
        <v>0</v>
      </c>
      <c r="AC412" s="521">
        <f t="shared" si="306"/>
        <v>0</v>
      </c>
      <c r="AD412" s="521">
        <f t="shared" si="307"/>
        <v>0</v>
      </c>
      <c r="AE412" s="521">
        <f t="shared" si="308"/>
        <v>0</v>
      </c>
      <c r="AF412" s="521">
        <f t="shared" si="309"/>
        <v>0</v>
      </c>
      <c r="AG412" s="131">
        <f t="shared" si="310"/>
        <v>0</v>
      </c>
    </row>
    <row r="413" spans="2:33" x14ac:dyDescent="0.2">
      <c r="B413" s="764" t="s">
        <v>652</v>
      </c>
      <c r="C413" s="765" t="s">
        <v>491</v>
      </c>
      <c r="D413" s="520" t="s">
        <v>485</v>
      </c>
      <c r="E413" s="521">
        <f t="shared" si="311"/>
        <v>0</v>
      </c>
      <c r="F413" s="521">
        <f t="shared" si="311"/>
        <v>0</v>
      </c>
      <c r="G413" s="521">
        <f t="shared" si="311"/>
        <v>0</v>
      </c>
      <c r="H413" s="521">
        <f t="shared" si="311"/>
        <v>0</v>
      </c>
      <c r="I413" s="521">
        <f t="shared" si="311"/>
        <v>0</v>
      </c>
      <c r="J413" s="521">
        <f t="shared" si="311"/>
        <v>0</v>
      </c>
      <c r="K413" s="521">
        <f t="shared" si="311"/>
        <v>0</v>
      </c>
      <c r="L413" s="521">
        <f t="shared" si="311"/>
        <v>0</v>
      </c>
      <c r="M413" s="521">
        <f t="shared" si="311"/>
        <v>0</v>
      </c>
      <c r="N413" s="521">
        <f t="shared" si="311"/>
        <v>0</v>
      </c>
      <c r="O413" s="521">
        <f t="shared" si="311"/>
        <v>0</v>
      </c>
      <c r="P413" s="521">
        <f t="shared" si="311"/>
        <v>0</v>
      </c>
      <c r="Q413" s="132">
        <f t="shared" si="311"/>
        <v>0</v>
      </c>
      <c r="R413" s="493"/>
      <c r="S413" s="764" t="s">
        <v>652</v>
      </c>
      <c r="T413" s="765" t="s">
        <v>491</v>
      </c>
      <c r="U413" s="521">
        <f t="shared" si="298"/>
        <v>0</v>
      </c>
      <c r="V413" s="521">
        <f t="shared" si="299"/>
        <v>0</v>
      </c>
      <c r="W413" s="521">
        <f t="shared" si="300"/>
        <v>0</v>
      </c>
      <c r="X413" s="521">
        <f t="shared" si="301"/>
        <v>0</v>
      </c>
      <c r="Y413" s="521">
        <f t="shared" si="302"/>
        <v>0</v>
      </c>
      <c r="Z413" s="521">
        <f t="shared" si="303"/>
        <v>0</v>
      </c>
      <c r="AA413" s="521">
        <f t="shared" si="304"/>
        <v>0</v>
      </c>
      <c r="AB413" s="521">
        <f t="shared" si="305"/>
        <v>0</v>
      </c>
      <c r="AC413" s="521">
        <f t="shared" si="306"/>
        <v>0</v>
      </c>
      <c r="AD413" s="521">
        <f t="shared" si="307"/>
        <v>0</v>
      </c>
      <c r="AE413" s="521">
        <f t="shared" si="308"/>
        <v>0</v>
      </c>
      <c r="AF413" s="521">
        <f t="shared" si="309"/>
        <v>0</v>
      </c>
      <c r="AG413" s="132">
        <f t="shared" si="310"/>
        <v>0</v>
      </c>
    </row>
    <row r="414" spans="2:33" x14ac:dyDescent="0.2">
      <c r="B414" s="48" t="s">
        <v>270</v>
      </c>
      <c r="C414" s="491" t="s">
        <v>492</v>
      </c>
      <c r="D414" s="515" t="s">
        <v>131</v>
      </c>
      <c r="E414" s="133">
        <f t="shared" si="311"/>
        <v>0</v>
      </c>
      <c r="F414" s="133">
        <f t="shared" si="311"/>
        <v>0</v>
      </c>
      <c r="G414" s="133">
        <f t="shared" si="311"/>
        <v>0</v>
      </c>
      <c r="H414" s="133">
        <f t="shared" si="311"/>
        <v>0</v>
      </c>
      <c r="I414" s="133">
        <f t="shared" si="311"/>
        <v>0</v>
      </c>
      <c r="J414" s="133">
        <f t="shared" si="311"/>
        <v>0</v>
      </c>
      <c r="K414" s="133">
        <f t="shared" si="311"/>
        <v>0</v>
      </c>
      <c r="L414" s="133">
        <f t="shared" si="311"/>
        <v>0</v>
      </c>
      <c r="M414" s="133">
        <f t="shared" si="311"/>
        <v>0</v>
      </c>
      <c r="N414" s="133">
        <f t="shared" si="311"/>
        <v>0</v>
      </c>
      <c r="O414" s="133">
        <f t="shared" si="311"/>
        <v>0</v>
      </c>
      <c r="P414" s="133">
        <f t="shared" si="311"/>
        <v>0</v>
      </c>
      <c r="Q414" s="134">
        <f t="shared" si="311"/>
        <v>0</v>
      </c>
      <c r="R414" s="493"/>
      <c r="S414" s="48" t="s">
        <v>270</v>
      </c>
      <c r="T414" s="491" t="s">
        <v>492</v>
      </c>
      <c r="U414" s="133">
        <f t="shared" si="298"/>
        <v>0</v>
      </c>
      <c r="V414" s="133">
        <f t="shared" si="299"/>
        <v>0</v>
      </c>
      <c r="W414" s="133">
        <f t="shared" si="300"/>
        <v>0</v>
      </c>
      <c r="X414" s="133">
        <f t="shared" si="301"/>
        <v>0</v>
      </c>
      <c r="Y414" s="133">
        <f t="shared" si="302"/>
        <v>0</v>
      </c>
      <c r="Z414" s="133">
        <f t="shared" si="303"/>
        <v>0</v>
      </c>
      <c r="AA414" s="133">
        <f t="shared" si="304"/>
        <v>0</v>
      </c>
      <c r="AB414" s="133">
        <f t="shared" si="305"/>
        <v>0</v>
      </c>
      <c r="AC414" s="133">
        <f t="shared" si="306"/>
        <v>0</v>
      </c>
      <c r="AD414" s="133">
        <f t="shared" si="307"/>
        <v>0</v>
      </c>
      <c r="AE414" s="133">
        <f t="shared" si="308"/>
        <v>0</v>
      </c>
      <c r="AF414" s="133">
        <f t="shared" si="309"/>
        <v>0</v>
      </c>
      <c r="AG414" s="134">
        <f t="shared" si="310"/>
        <v>0</v>
      </c>
    </row>
    <row r="415" spans="2:33" x14ac:dyDescent="0.2">
      <c r="B415" s="50" t="s">
        <v>317</v>
      </c>
      <c r="C415" s="516" t="s">
        <v>493</v>
      </c>
      <c r="D415" s="522"/>
      <c r="E415" s="523">
        <f t="shared" si="311"/>
        <v>0</v>
      </c>
      <c r="F415" s="523">
        <f t="shared" si="311"/>
        <v>0</v>
      </c>
      <c r="G415" s="523">
        <f t="shared" si="311"/>
        <v>0</v>
      </c>
      <c r="H415" s="523">
        <f t="shared" si="311"/>
        <v>0</v>
      </c>
      <c r="I415" s="523">
        <f t="shared" si="311"/>
        <v>0</v>
      </c>
      <c r="J415" s="523">
        <f t="shared" si="311"/>
        <v>0</v>
      </c>
      <c r="K415" s="523">
        <f t="shared" si="311"/>
        <v>0</v>
      </c>
      <c r="L415" s="523">
        <f t="shared" si="311"/>
        <v>0</v>
      </c>
      <c r="M415" s="523">
        <f t="shared" si="311"/>
        <v>0</v>
      </c>
      <c r="N415" s="523">
        <f t="shared" si="311"/>
        <v>0</v>
      </c>
      <c r="O415" s="523">
        <f t="shared" si="311"/>
        <v>0</v>
      </c>
      <c r="P415" s="523">
        <f t="shared" si="311"/>
        <v>0</v>
      </c>
      <c r="Q415" s="524">
        <f t="shared" si="311"/>
        <v>0</v>
      </c>
      <c r="R415" s="493"/>
      <c r="S415" s="50" t="s">
        <v>317</v>
      </c>
      <c r="T415" s="516" t="s">
        <v>493</v>
      </c>
      <c r="U415" s="523">
        <f t="shared" si="298"/>
        <v>0</v>
      </c>
      <c r="V415" s="523">
        <f t="shared" si="299"/>
        <v>0</v>
      </c>
      <c r="W415" s="523">
        <f t="shared" si="300"/>
        <v>0</v>
      </c>
      <c r="X415" s="523">
        <f t="shared" si="301"/>
        <v>0</v>
      </c>
      <c r="Y415" s="523">
        <f t="shared" si="302"/>
        <v>0</v>
      </c>
      <c r="Z415" s="523">
        <f t="shared" si="303"/>
        <v>0</v>
      </c>
      <c r="AA415" s="523">
        <f t="shared" si="304"/>
        <v>0</v>
      </c>
      <c r="AB415" s="523">
        <f t="shared" si="305"/>
        <v>0</v>
      </c>
      <c r="AC415" s="523">
        <f t="shared" si="306"/>
        <v>0</v>
      </c>
      <c r="AD415" s="523">
        <f t="shared" si="307"/>
        <v>0</v>
      </c>
      <c r="AE415" s="523">
        <f t="shared" si="308"/>
        <v>0</v>
      </c>
      <c r="AF415" s="523">
        <f t="shared" si="309"/>
        <v>0</v>
      </c>
      <c r="AG415" s="524">
        <f t="shared" si="310"/>
        <v>0</v>
      </c>
    </row>
    <row r="416" spans="2:33" x14ac:dyDescent="0.2">
      <c r="B416" s="324" t="s">
        <v>653</v>
      </c>
      <c r="C416" s="507" t="s">
        <v>488</v>
      </c>
      <c r="D416" s="508"/>
      <c r="E416" s="766">
        <f t="shared" si="311"/>
        <v>0</v>
      </c>
      <c r="F416" s="766">
        <f t="shared" si="311"/>
        <v>0</v>
      </c>
      <c r="G416" s="766">
        <f t="shared" si="311"/>
        <v>0</v>
      </c>
      <c r="H416" s="766">
        <f t="shared" si="311"/>
        <v>0</v>
      </c>
      <c r="I416" s="766">
        <f t="shared" si="311"/>
        <v>0</v>
      </c>
      <c r="J416" s="766">
        <f t="shared" si="311"/>
        <v>0</v>
      </c>
      <c r="K416" s="766">
        <f t="shared" si="311"/>
        <v>0</v>
      </c>
      <c r="L416" s="766">
        <f t="shared" si="311"/>
        <v>0</v>
      </c>
      <c r="M416" s="766">
        <f t="shared" si="311"/>
        <v>0</v>
      </c>
      <c r="N416" s="766">
        <f t="shared" si="311"/>
        <v>0</v>
      </c>
      <c r="O416" s="766">
        <f t="shared" si="311"/>
        <v>0</v>
      </c>
      <c r="P416" s="766">
        <f t="shared" si="311"/>
        <v>0</v>
      </c>
      <c r="Q416" s="525">
        <f t="shared" si="311"/>
        <v>0</v>
      </c>
      <c r="R416" s="493"/>
      <c r="S416" s="324" t="s">
        <v>653</v>
      </c>
      <c r="T416" s="507" t="s">
        <v>488</v>
      </c>
      <c r="U416" s="766">
        <f t="shared" si="298"/>
        <v>0</v>
      </c>
      <c r="V416" s="766">
        <f t="shared" si="299"/>
        <v>0</v>
      </c>
      <c r="W416" s="766">
        <f t="shared" si="300"/>
        <v>0</v>
      </c>
      <c r="X416" s="766">
        <f t="shared" si="301"/>
        <v>0</v>
      </c>
      <c r="Y416" s="766">
        <f t="shared" si="302"/>
        <v>0</v>
      </c>
      <c r="Z416" s="766">
        <f t="shared" si="303"/>
        <v>0</v>
      </c>
      <c r="AA416" s="766">
        <f t="shared" si="304"/>
        <v>0</v>
      </c>
      <c r="AB416" s="766">
        <f t="shared" si="305"/>
        <v>0</v>
      </c>
      <c r="AC416" s="766">
        <f t="shared" si="306"/>
        <v>0</v>
      </c>
      <c r="AD416" s="766">
        <f t="shared" si="307"/>
        <v>0</v>
      </c>
      <c r="AE416" s="766">
        <f t="shared" si="308"/>
        <v>0</v>
      </c>
      <c r="AF416" s="766">
        <f t="shared" si="309"/>
        <v>0</v>
      </c>
      <c r="AG416" s="525">
        <f t="shared" si="310"/>
        <v>0</v>
      </c>
    </row>
    <row r="417" spans="2:33" x14ac:dyDescent="0.2">
      <c r="B417" s="51" t="s">
        <v>654</v>
      </c>
      <c r="C417" s="763" t="s">
        <v>647</v>
      </c>
      <c r="D417" s="606" t="s">
        <v>479</v>
      </c>
      <c r="E417" s="135">
        <f t="shared" si="311"/>
        <v>0</v>
      </c>
      <c r="F417" s="135">
        <f t="shared" si="311"/>
        <v>0</v>
      </c>
      <c r="G417" s="135">
        <f t="shared" si="311"/>
        <v>0</v>
      </c>
      <c r="H417" s="135">
        <f t="shared" si="311"/>
        <v>0</v>
      </c>
      <c r="I417" s="135">
        <f t="shared" si="311"/>
        <v>0</v>
      </c>
      <c r="J417" s="135">
        <f t="shared" si="311"/>
        <v>0</v>
      </c>
      <c r="K417" s="135">
        <f t="shared" si="311"/>
        <v>0</v>
      </c>
      <c r="L417" s="135">
        <f t="shared" si="311"/>
        <v>0</v>
      </c>
      <c r="M417" s="135">
        <f t="shared" si="311"/>
        <v>0</v>
      </c>
      <c r="N417" s="135">
        <f t="shared" si="311"/>
        <v>0</v>
      </c>
      <c r="O417" s="135">
        <f t="shared" si="311"/>
        <v>0</v>
      </c>
      <c r="P417" s="135">
        <f t="shared" si="311"/>
        <v>0</v>
      </c>
      <c r="Q417" s="130">
        <f t="shared" si="311"/>
        <v>0</v>
      </c>
      <c r="R417" s="493"/>
      <c r="S417" s="51" t="s">
        <v>654</v>
      </c>
      <c r="T417" s="763" t="s">
        <v>647</v>
      </c>
      <c r="U417" s="135">
        <f t="shared" si="298"/>
        <v>0</v>
      </c>
      <c r="V417" s="135">
        <f t="shared" si="299"/>
        <v>0</v>
      </c>
      <c r="W417" s="135">
        <f t="shared" si="300"/>
        <v>0</v>
      </c>
      <c r="X417" s="135">
        <f t="shared" si="301"/>
        <v>0</v>
      </c>
      <c r="Y417" s="135">
        <f t="shared" si="302"/>
        <v>0</v>
      </c>
      <c r="Z417" s="135">
        <f t="shared" si="303"/>
        <v>0</v>
      </c>
      <c r="AA417" s="135">
        <f t="shared" si="304"/>
        <v>0</v>
      </c>
      <c r="AB417" s="135">
        <f t="shared" si="305"/>
        <v>0</v>
      </c>
      <c r="AC417" s="135">
        <f t="shared" si="306"/>
        <v>0</v>
      </c>
      <c r="AD417" s="135">
        <f t="shared" si="307"/>
        <v>0</v>
      </c>
      <c r="AE417" s="135">
        <f t="shared" si="308"/>
        <v>0</v>
      </c>
      <c r="AF417" s="135">
        <f t="shared" si="309"/>
        <v>0</v>
      </c>
      <c r="AG417" s="608">
        <f t="shared" si="310"/>
        <v>0</v>
      </c>
    </row>
    <row r="418" spans="2:33" x14ac:dyDescent="0.2">
      <c r="B418" s="51" t="s">
        <v>655</v>
      </c>
      <c r="C418" s="495" t="s">
        <v>648</v>
      </c>
      <c r="D418" s="496" t="s">
        <v>479</v>
      </c>
      <c r="E418" s="513">
        <f t="shared" si="311"/>
        <v>0</v>
      </c>
      <c r="F418" s="513">
        <f t="shared" si="311"/>
        <v>0</v>
      </c>
      <c r="G418" s="513">
        <f t="shared" si="311"/>
        <v>0</v>
      </c>
      <c r="H418" s="513">
        <f t="shared" si="311"/>
        <v>0</v>
      </c>
      <c r="I418" s="513">
        <f t="shared" si="311"/>
        <v>0</v>
      </c>
      <c r="J418" s="513">
        <f t="shared" si="311"/>
        <v>0</v>
      </c>
      <c r="K418" s="513">
        <f t="shared" si="311"/>
        <v>0</v>
      </c>
      <c r="L418" s="513">
        <f t="shared" si="311"/>
        <v>0</v>
      </c>
      <c r="M418" s="513">
        <f t="shared" si="311"/>
        <v>0</v>
      </c>
      <c r="N418" s="513">
        <f t="shared" si="311"/>
        <v>0</v>
      </c>
      <c r="O418" s="513">
        <f t="shared" si="311"/>
        <v>0</v>
      </c>
      <c r="P418" s="513">
        <f t="shared" si="311"/>
        <v>0</v>
      </c>
      <c r="Q418" s="131">
        <f t="shared" si="311"/>
        <v>0</v>
      </c>
      <c r="R418" s="493"/>
      <c r="S418" s="51" t="s">
        <v>655</v>
      </c>
      <c r="T418" s="495" t="s">
        <v>648</v>
      </c>
      <c r="U418" s="513">
        <f t="shared" si="298"/>
        <v>0</v>
      </c>
      <c r="V418" s="513">
        <f t="shared" si="299"/>
        <v>0</v>
      </c>
      <c r="W418" s="513">
        <f t="shared" si="300"/>
        <v>0</v>
      </c>
      <c r="X418" s="513">
        <f t="shared" si="301"/>
        <v>0</v>
      </c>
      <c r="Y418" s="513">
        <f t="shared" si="302"/>
        <v>0</v>
      </c>
      <c r="Z418" s="513">
        <f t="shared" si="303"/>
        <v>0</v>
      </c>
      <c r="AA418" s="513">
        <f t="shared" si="304"/>
        <v>0</v>
      </c>
      <c r="AB418" s="513">
        <f t="shared" si="305"/>
        <v>0</v>
      </c>
      <c r="AC418" s="513">
        <f t="shared" si="306"/>
        <v>0</v>
      </c>
      <c r="AD418" s="513">
        <f t="shared" si="307"/>
        <v>0</v>
      </c>
      <c r="AE418" s="513">
        <f t="shared" si="308"/>
        <v>0</v>
      </c>
      <c r="AF418" s="513">
        <f t="shared" si="309"/>
        <v>0</v>
      </c>
      <c r="AG418" s="498">
        <f t="shared" si="310"/>
        <v>0</v>
      </c>
    </row>
    <row r="419" spans="2:33" x14ac:dyDescent="0.2">
      <c r="B419" s="51" t="s">
        <v>656</v>
      </c>
      <c r="C419" s="495" t="s">
        <v>480</v>
      </c>
      <c r="D419" s="496" t="s">
        <v>479</v>
      </c>
      <c r="E419" s="513">
        <f t="shared" si="311"/>
        <v>0</v>
      </c>
      <c r="F419" s="513">
        <f t="shared" si="311"/>
        <v>0</v>
      </c>
      <c r="G419" s="513">
        <f t="shared" si="311"/>
        <v>0</v>
      </c>
      <c r="H419" s="513">
        <f t="shared" si="311"/>
        <v>0</v>
      </c>
      <c r="I419" s="513">
        <f t="shared" si="311"/>
        <v>0</v>
      </c>
      <c r="J419" s="513">
        <f t="shared" si="311"/>
        <v>0</v>
      </c>
      <c r="K419" s="513">
        <f t="shared" si="311"/>
        <v>0</v>
      </c>
      <c r="L419" s="513">
        <f t="shared" si="311"/>
        <v>0</v>
      </c>
      <c r="M419" s="513">
        <f t="shared" si="311"/>
        <v>0</v>
      </c>
      <c r="N419" s="513">
        <f t="shared" si="311"/>
        <v>0</v>
      </c>
      <c r="O419" s="513">
        <f t="shared" si="311"/>
        <v>0</v>
      </c>
      <c r="P419" s="513">
        <f t="shared" si="311"/>
        <v>0</v>
      </c>
      <c r="Q419" s="131">
        <f t="shared" si="311"/>
        <v>0</v>
      </c>
      <c r="R419" s="493"/>
      <c r="S419" s="51" t="s">
        <v>656</v>
      </c>
      <c r="T419" s="495" t="s">
        <v>480</v>
      </c>
      <c r="U419" s="513">
        <f t="shared" si="298"/>
        <v>0</v>
      </c>
      <c r="V419" s="513">
        <f t="shared" si="299"/>
        <v>0</v>
      </c>
      <c r="W419" s="513">
        <f t="shared" si="300"/>
        <v>0</v>
      </c>
      <c r="X419" s="513">
        <f t="shared" si="301"/>
        <v>0</v>
      </c>
      <c r="Y419" s="513">
        <f t="shared" si="302"/>
        <v>0</v>
      </c>
      <c r="Z419" s="513">
        <f t="shared" si="303"/>
        <v>0</v>
      </c>
      <c r="AA419" s="513">
        <f t="shared" si="304"/>
        <v>0</v>
      </c>
      <c r="AB419" s="513">
        <f t="shared" si="305"/>
        <v>0</v>
      </c>
      <c r="AC419" s="513">
        <f t="shared" si="306"/>
        <v>0</v>
      </c>
      <c r="AD419" s="513">
        <f t="shared" si="307"/>
        <v>0</v>
      </c>
      <c r="AE419" s="513">
        <f t="shared" si="308"/>
        <v>0</v>
      </c>
      <c r="AF419" s="513">
        <f t="shared" si="309"/>
        <v>0</v>
      </c>
      <c r="AG419" s="498">
        <f t="shared" si="310"/>
        <v>0</v>
      </c>
    </row>
    <row r="420" spans="2:33" x14ac:dyDescent="0.2">
      <c r="B420" s="51" t="s">
        <v>657</v>
      </c>
      <c r="C420" s="509" t="s">
        <v>481</v>
      </c>
      <c r="D420" s="510" t="s">
        <v>131</v>
      </c>
      <c r="E420" s="513">
        <f t="shared" si="311"/>
        <v>0</v>
      </c>
      <c r="F420" s="513">
        <f t="shared" si="311"/>
        <v>0</v>
      </c>
      <c r="G420" s="513">
        <f t="shared" si="311"/>
        <v>0</v>
      </c>
      <c r="H420" s="513">
        <f t="shared" si="311"/>
        <v>0</v>
      </c>
      <c r="I420" s="513">
        <f t="shared" si="311"/>
        <v>0</v>
      </c>
      <c r="J420" s="513">
        <f t="shared" si="311"/>
        <v>0</v>
      </c>
      <c r="K420" s="513">
        <f t="shared" si="311"/>
        <v>0</v>
      </c>
      <c r="L420" s="513">
        <f t="shared" si="311"/>
        <v>0</v>
      </c>
      <c r="M420" s="513">
        <f t="shared" si="311"/>
        <v>0</v>
      </c>
      <c r="N420" s="513">
        <f t="shared" si="311"/>
        <v>0</v>
      </c>
      <c r="O420" s="513">
        <f t="shared" si="311"/>
        <v>0</v>
      </c>
      <c r="P420" s="513">
        <f t="shared" si="311"/>
        <v>0</v>
      </c>
      <c r="Q420" s="131">
        <f t="shared" si="311"/>
        <v>0</v>
      </c>
      <c r="R420" s="493"/>
      <c r="S420" s="51" t="s">
        <v>657</v>
      </c>
      <c r="T420" s="509" t="s">
        <v>481</v>
      </c>
      <c r="U420" s="513">
        <f t="shared" si="298"/>
        <v>0</v>
      </c>
      <c r="V420" s="513">
        <f t="shared" si="299"/>
        <v>0</v>
      </c>
      <c r="W420" s="513">
        <f t="shared" si="300"/>
        <v>0</v>
      </c>
      <c r="X420" s="513">
        <f t="shared" si="301"/>
        <v>0</v>
      </c>
      <c r="Y420" s="513">
        <f t="shared" si="302"/>
        <v>0</v>
      </c>
      <c r="Z420" s="513">
        <f t="shared" si="303"/>
        <v>0</v>
      </c>
      <c r="AA420" s="513">
        <f t="shared" si="304"/>
        <v>0</v>
      </c>
      <c r="AB420" s="513">
        <f t="shared" si="305"/>
        <v>0</v>
      </c>
      <c r="AC420" s="513">
        <f t="shared" si="306"/>
        <v>0</v>
      </c>
      <c r="AD420" s="513">
        <f t="shared" si="307"/>
        <v>0</v>
      </c>
      <c r="AE420" s="513">
        <f t="shared" si="308"/>
        <v>0</v>
      </c>
      <c r="AF420" s="513">
        <f t="shared" si="309"/>
        <v>0</v>
      </c>
      <c r="AG420" s="131">
        <f t="shared" si="310"/>
        <v>0</v>
      </c>
    </row>
    <row r="421" spans="2:33" x14ac:dyDescent="0.2">
      <c r="B421" s="51" t="s">
        <v>658</v>
      </c>
      <c r="C421" s="511" t="s">
        <v>482</v>
      </c>
      <c r="D421" s="510" t="s">
        <v>131</v>
      </c>
      <c r="E421" s="513">
        <f t="shared" si="311"/>
        <v>0</v>
      </c>
      <c r="F421" s="513">
        <f t="shared" si="311"/>
        <v>0</v>
      </c>
      <c r="G421" s="513">
        <f t="shared" si="311"/>
        <v>0</v>
      </c>
      <c r="H421" s="513">
        <f t="shared" si="311"/>
        <v>0</v>
      </c>
      <c r="I421" s="513">
        <f t="shared" si="311"/>
        <v>0</v>
      </c>
      <c r="J421" s="513">
        <f t="shared" si="311"/>
        <v>0</v>
      </c>
      <c r="K421" s="513">
        <f t="shared" si="311"/>
        <v>0</v>
      </c>
      <c r="L421" s="513">
        <f t="shared" si="311"/>
        <v>0</v>
      </c>
      <c r="M421" s="513">
        <f t="shared" si="311"/>
        <v>0</v>
      </c>
      <c r="N421" s="513">
        <f t="shared" si="311"/>
        <v>0</v>
      </c>
      <c r="O421" s="513">
        <f t="shared" si="311"/>
        <v>0</v>
      </c>
      <c r="P421" s="513">
        <f t="shared" si="311"/>
        <v>0</v>
      </c>
      <c r="Q421" s="131">
        <f t="shared" si="311"/>
        <v>0</v>
      </c>
      <c r="R421" s="493"/>
      <c r="S421" s="51" t="s">
        <v>658</v>
      </c>
      <c r="T421" s="511" t="s">
        <v>482</v>
      </c>
      <c r="U421" s="513">
        <f t="shared" si="298"/>
        <v>0</v>
      </c>
      <c r="V421" s="513">
        <f t="shared" si="299"/>
        <v>0</v>
      </c>
      <c r="W421" s="513">
        <f t="shared" si="300"/>
        <v>0</v>
      </c>
      <c r="X421" s="513">
        <f t="shared" si="301"/>
        <v>0</v>
      </c>
      <c r="Y421" s="513">
        <f t="shared" si="302"/>
        <v>0</v>
      </c>
      <c r="Z421" s="513">
        <f t="shared" si="303"/>
        <v>0</v>
      </c>
      <c r="AA421" s="513">
        <f t="shared" si="304"/>
        <v>0</v>
      </c>
      <c r="AB421" s="513">
        <f t="shared" si="305"/>
        <v>0</v>
      </c>
      <c r="AC421" s="513">
        <f t="shared" si="306"/>
        <v>0</v>
      </c>
      <c r="AD421" s="513">
        <f t="shared" si="307"/>
        <v>0</v>
      </c>
      <c r="AE421" s="513">
        <f t="shared" si="308"/>
        <v>0</v>
      </c>
      <c r="AF421" s="513">
        <f t="shared" si="309"/>
        <v>0</v>
      </c>
      <c r="AG421" s="131">
        <f t="shared" si="310"/>
        <v>0</v>
      </c>
    </row>
    <row r="422" spans="2:33" x14ac:dyDescent="0.2">
      <c r="B422" s="51" t="s">
        <v>659</v>
      </c>
      <c r="C422" s="511" t="s">
        <v>483</v>
      </c>
      <c r="D422" s="510" t="s">
        <v>131</v>
      </c>
      <c r="E422" s="513">
        <f t="shared" si="311"/>
        <v>0</v>
      </c>
      <c r="F422" s="513">
        <f t="shared" si="311"/>
        <v>0</v>
      </c>
      <c r="G422" s="513">
        <f t="shared" si="311"/>
        <v>0</v>
      </c>
      <c r="H422" s="513">
        <f t="shared" si="311"/>
        <v>0</v>
      </c>
      <c r="I422" s="513">
        <f t="shared" si="311"/>
        <v>0</v>
      </c>
      <c r="J422" s="513">
        <f t="shared" si="311"/>
        <v>0</v>
      </c>
      <c r="K422" s="513">
        <f t="shared" si="311"/>
        <v>0</v>
      </c>
      <c r="L422" s="513">
        <f t="shared" si="311"/>
        <v>0</v>
      </c>
      <c r="M422" s="513">
        <f t="shared" si="311"/>
        <v>0</v>
      </c>
      <c r="N422" s="513">
        <f t="shared" si="311"/>
        <v>0</v>
      </c>
      <c r="O422" s="513">
        <f t="shared" si="311"/>
        <v>0</v>
      </c>
      <c r="P422" s="513">
        <f t="shared" si="311"/>
        <v>0</v>
      </c>
      <c r="Q422" s="131">
        <f t="shared" si="311"/>
        <v>0</v>
      </c>
      <c r="R422" s="493"/>
      <c r="S422" s="51" t="s">
        <v>659</v>
      </c>
      <c r="T422" s="511" t="s">
        <v>483</v>
      </c>
      <c r="U422" s="513">
        <f t="shared" si="298"/>
        <v>0</v>
      </c>
      <c r="V422" s="513">
        <f t="shared" si="299"/>
        <v>0</v>
      </c>
      <c r="W422" s="513">
        <f t="shared" si="300"/>
        <v>0</v>
      </c>
      <c r="X422" s="513">
        <f t="shared" si="301"/>
        <v>0</v>
      </c>
      <c r="Y422" s="513">
        <f t="shared" si="302"/>
        <v>0</v>
      </c>
      <c r="Z422" s="513">
        <f t="shared" si="303"/>
        <v>0</v>
      </c>
      <c r="AA422" s="513">
        <f t="shared" si="304"/>
        <v>0</v>
      </c>
      <c r="AB422" s="513">
        <f t="shared" si="305"/>
        <v>0</v>
      </c>
      <c r="AC422" s="513">
        <f t="shared" si="306"/>
        <v>0</v>
      </c>
      <c r="AD422" s="513">
        <f t="shared" si="307"/>
        <v>0</v>
      </c>
      <c r="AE422" s="513">
        <f t="shared" si="308"/>
        <v>0</v>
      </c>
      <c r="AF422" s="513">
        <f t="shared" si="309"/>
        <v>0</v>
      </c>
      <c r="AG422" s="131">
        <f t="shared" si="310"/>
        <v>0</v>
      </c>
    </row>
    <row r="423" spans="2:33" x14ac:dyDescent="0.2">
      <c r="B423" s="51" t="s">
        <v>660</v>
      </c>
      <c r="C423" s="512" t="s">
        <v>484</v>
      </c>
      <c r="D423" s="510" t="s">
        <v>485</v>
      </c>
      <c r="E423" s="521">
        <f t="shared" ref="E423:Q438" si="312">+E60+E181+E302</f>
        <v>0</v>
      </c>
      <c r="F423" s="521">
        <f t="shared" si="312"/>
        <v>0</v>
      </c>
      <c r="G423" s="521">
        <f t="shared" si="312"/>
        <v>0</v>
      </c>
      <c r="H423" s="521">
        <f t="shared" si="312"/>
        <v>0</v>
      </c>
      <c r="I423" s="521">
        <f t="shared" si="312"/>
        <v>0</v>
      </c>
      <c r="J423" s="521">
        <f t="shared" si="312"/>
        <v>0</v>
      </c>
      <c r="K423" s="521">
        <f t="shared" si="312"/>
        <v>0</v>
      </c>
      <c r="L423" s="521">
        <f t="shared" si="312"/>
        <v>0</v>
      </c>
      <c r="M423" s="521">
        <f t="shared" si="312"/>
        <v>0</v>
      </c>
      <c r="N423" s="521">
        <f t="shared" si="312"/>
        <v>0</v>
      </c>
      <c r="O423" s="521">
        <f t="shared" si="312"/>
        <v>0</v>
      </c>
      <c r="P423" s="521">
        <f t="shared" si="312"/>
        <v>0</v>
      </c>
      <c r="Q423" s="131">
        <f t="shared" si="312"/>
        <v>0</v>
      </c>
      <c r="R423" s="493"/>
      <c r="S423" s="51" t="s">
        <v>660</v>
      </c>
      <c r="T423" s="512" t="s">
        <v>484</v>
      </c>
      <c r="U423" s="521">
        <f t="shared" si="298"/>
        <v>0</v>
      </c>
      <c r="V423" s="521">
        <f t="shared" si="299"/>
        <v>0</v>
      </c>
      <c r="W423" s="521">
        <f t="shared" si="300"/>
        <v>0</v>
      </c>
      <c r="X423" s="521">
        <f t="shared" si="301"/>
        <v>0</v>
      </c>
      <c r="Y423" s="521">
        <f t="shared" si="302"/>
        <v>0</v>
      </c>
      <c r="Z423" s="521">
        <f t="shared" si="303"/>
        <v>0</v>
      </c>
      <c r="AA423" s="521">
        <f t="shared" si="304"/>
        <v>0</v>
      </c>
      <c r="AB423" s="521">
        <f t="shared" si="305"/>
        <v>0</v>
      </c>
      <c r="AC423" s="521">
        <f t="shared" si="306"/>
        <v>0</v>
      </c>
      <c r="AD423" s="521">
        <f t="shared" si="307"/>
        <v>0</v>
      </c>
      <c r="AE423" s="521">
        <f t="shared" si="308"/>
        <v>0</v>
      </c>
      <c r="AF423" s="521">
        <f t="shared" si="309"/>
        <v>0</v>
      </c>
      <c r="AG423" s="131">
        <f t="shared" si="310"/>
        <v>0</v>
      </c>
    </row>
    <row r="424" spans="2:33" x14ac:dyDescent="0.2">
      <c r="B424" s="51" t="s">
        <v>661</v>
      </c>
      <c r="C424" s="512" t="s">
        <v>496</v>
      </c>
      <c r="D424" s="510" t="s">
        <v>485</v>
      </c>
      <c r="E424" s="513">
        <f t="shared" si="312"/>
        <v>0</v>
      </c>
      <c r="F424" s="513">
        <f t="shared" si="312"/>
        <v>0</v>
      </c>
      <c r="G424" s="513">
        <f t="shared" si="312"/>
        <v>0</v>
      </c>
      <c r="H424" s="513">
        <f t="shared" si="312"/>
        <v>0</v>
      </c>
      <c r="I424" s="513">
        <f t="shared" si="312"/>
        <v>0</v>
      </c>
      <c r="J424" s="513">
        <f t="shared" si="312"/>
        <v>0</v>
      </c>
      <c r="K424" s="513">
        <f t="shared" si="312"/>
        <v>0</v>
      </c>
      <c r="L424" s="513">
        <f t="shared" si="312"/>
        <v>0</v>
      </c>
      <c r="M424" s="513">
        <f t="shared" si="312"/>
        <v>0</v>
      </c>
      <c r="N424" s="513">
        <f t="shared" si="312"/>
        <v>0</v>
      </c>
      <c r="O424" s="513">
        <f t="shared" si="312"/>
        <v>0</v>
      </c>
      <c r="P424" s="513">
        <f t="shared" si="312"/>
        <v>0</v>
      </c>
      <c r="Q424" s="131">
        <f t="shared" si="312"/>
        <v>0</v>
      </c>
      <c r="R424" s="493"/>
      <c r="S424" s="51" t="s">
        <v>661</v>
      </c>
      <c r="T424" s="512" t="s">
        <v>496</v>
      </c>
      <c r="U424" s="513">
        <f t="shared" si="298"/>
        <v>0</v>
      </c>
      <c r="V424" s="513">
        <f t="shared" si="299"/>
        <v>0</v>
      </c>
      <c r="W424" s="513">
        <f t="shared" si="300"/>
        <v>0</v>
      </c>
      <c r="X424" s="513">
        <f t="shared" si="301"/>
        <v>0</v>
      </c>
      <c r="Y424" s="513">
        <f t="shared" si="302"/>
        <v>0</v>
      </c>
      <c r="Z424" s="513">
        <f t="shared" si="303"/>
        <v>0</v>
      </c>
      <c r="AA424" s="513">
        <f t="shared" si="304"/>
        <v>0</v>
      </c>
      <c r="AB424" s="513">
        <f t="shared" si="305"/>
        <v>0</v>
      </c>
      <c r="AC424" s="513">
        <f t="shared" si="306"/>
        <v>0</v>
      </c>
      <c r="AD424" s="513">
        <f t="shared" si="307"/>
        <v>0</v>
      </c>
      <c r="AE424" s="513">
        <f t="shared" si="308"/>
        <v>0</v>
      </c>
      <c r="AF424" s="513">
        <f t="shared" si="309"/>
        <v>0</v>
      </c>
      <c r="AG424" s="131">
        <f t="shared" si="310"/>
        <v>0</v>
      </c>
    </row>
    <row r="425" spans="2:33" x14ac:dyDescent="0.2">
      <c r="B425" s="51" t="s">
        <v>662</v>
      </c>
      <c r="C425" s="509" t="s">
        <v>491</v>
      </c>
      <c r="D425" s="510" t="s">
        <v>485</v>
      </c>
      <c r="E425" s="513">
        <f t="shared" si="312"/>
        <v>0</v>
      </c>
      <c r="F425" s="513">
        <f t="shared" si="312"/>
        <v>0</v>
      </c>
      <c r="G425" s="513">
        <f t="shared" si="312"/>
        <v>0</v>
      </c>
      <c r="H425" s="513">
        <f t="shared" si="312"/>
        <v>0</v>
      </c>
      <c r="I425" s="513">
        <f t="shared" si="312"/>
        <v>0</v>
      </c>
      <c r="J425" s="513">
        <f t="shared" si="312"/>
        <v>0</v>
      </c>
      <c r="K425" s="513">
        <f t="shared" si="312"/>
        <v>0</v>
      </c>
      <c r="L425" s="513">
        <f t="shared" si="312"/>
        <v>0</v>
      </c>
      <c r="M425" s="513">
        <f t="shared" si="312"/>
        <v>0</v>
      </c>
      <c r="N425" s="513">
        <f t="shared" si="312"/>
        <v>0</v>
      </c>
      <c r="O425" s="513">
        <f t="shared" si="312"/>
        <v>0</v>
      </c>
      <c r="P425" s="513">
        <f t="shared" si="312"/>
        <v>0</v>
      </c>
      <c r="Q425" s="131">
        <f t="shared" si="312"/>
        <v>0</v>
      </c>
      <c r="R425" s="493"/>
      <c r="S425" s="51" t="s">
        <v>662</v>
      </c>
      <c r="T425" s="509" t="s">
        <v>491</v>
      </c>
      <c r="U425" s="513">
        <f t="shared" si="298"/>
        <v>0</v>
      </c>
      <c r="V425" s="513">
        <f t="shared" si="299"/>
        <v>0</v>
      </c>
      <c r="W425" s="513">
        <f t="shared" si="300"/>
        <v>0</v>
      </c>
      <c r="X425" s="513">
        <f t="shared" si="301"/>
        <v>0</v>
      </c>
      <c r="Y425" s="513">
        <f t="shared" si="302"/>
        <v>0</v>
      </c>
      <c r="Z425" s="513">
        <f t="shared" si="303"/>
        <v>0</v>
      </c>
      <c r="AA425" s="513">
        <f t="shared" si="304"/>
        <v>0</v>
      </c>
      <c r="AB425" s="513">
        <f t="shared" si="305"/>
        <v>0</v>
      </c>
      <c r="AC425" s="513">
        <f t="shared" si="306"/>
        <v>0</v>
      </c>
      <c r="AD425" s="513">
        <f t="shared" si="307"/>
        <v>0</v>
      </c>
      <c r="AE425" s="513">
        <f t="shared" si="308"/>
        <v>0</v>
      </c>
      <c r="AF425" s="513">
        <f t="shared" si="309"/>
        <v>0</v>
      </c>
      <c r="AG425" s="131">
        <f t="shared" si="310"/>
        <v>0</v>
      </c>
    </row>
    <row r="426" spans="2:33" x14ac:dyDescent="0.2">
      <c r="B426" s="51" t="s">
        <v>318</v>
      </c>
      <c r="C426" s="509" t="s">
        <v>497</v>
      </c>
      <c r="D426" s="526"/>
      <c r="E426" s="513">
        <f t="shared" si="312"/>
        <v>0</v>
      </c>
      <c r="F426" s="513">
        <f t="shared" si="312"/>
        <v>0</v>
      </c>
      <c r="G426" s="513">
        <f t="shared" si="312"/>
        <v>0</v>
      </c>
      <c r="H426" s="513">
        <f t="shared" si="312"/>
        <v>0</v>
      </c>
      <c r="I426" s="513">
        <f t="shared" si="312"/>
        <v>0</v>
      </c>
      <c r="J426" s="513">
        <f t="shared" si="312"/>
        <v>0</v>
      </c>
      <c r="K426" s="513">
        <f t="shared" si="312"/>
        <v>0</v>
      </c>
      <c r="L426" s="513">
        <f t="shared" si="312"/>
        <v>0</v>
      </c>
      <c r="M426" s="513">
        <f t="shared" si="312"/>
        <v>0</v>
      </c>
      <c r="N426" s="513">
        <f t="shared" si="312"/>
        <v>0</v>
      </c>
      <c r="O426" s="513">
        <f t="shared" si="312"/>
        <v>0</v>
      </c>
      <c r="P426" s="513">
        <f t="shared" si="312"/>
        <v>0</v>
      </c>
      <c r="Q426" s="131">
        <f t="shared" si="312"/>
        <v>0</v>
      </c>
      <c r="R426" s="493"/>
      <c r="S426" s="51" t="s">
        <v>318</v>
      </c>
      <c r="T426" s="509" t="s">
        <v>497</v>
      </c>
      <c r="U426" s="513">
        <f t="shared" si="298"/>
        <v>0</v>
      </c>
      <c r="V426" s="513">
        <f t="shared" si="299"/>
        <v>0</v>
      </c>
      <c r="W426" s="513">
        <f t="shared" si="300"/>
        <v>0</v>
      </c>
      <c r="X426" s="513">
        <f t="shared" si="301"/>
        <v>0</v>
      </c>
      <c r="Y426" s="513">
        <f t="shared" si="302"/>
        <v>0</v>
      </c>
      <c r="Z426" s="513">
        <f t="shared" si="303"/>
        <v>0</v>
      </c>
      <c r="AA426" s="513">
        <f t="shared" si="304"/>
        <v>0</v>
      </c>
      <c r="AB426" s="513">
        <f t="shared" si="305"/>
        <v>0</v>
      </c>
      <c r="AC426" s="513">
        <f t="shared" si="306"/>
        <v>0</v>
      </c>
      <c r="AD426" s="513">
        <f t="shared" si="307"/>
        <v>0</v>
      </c>
      <c r="AE426" s="513">
        <f t="shared" si="308"/>
        <v>0</v>
      </c>
      <c r="AF426" s="513">
        <f t="shared" si="309"/>
        <v>0</v>
      </c>
      <c r="AG426" s="131">
        <f t="shared" si="310"/>
        <v>0</v>
      </c>
    </row>
    <row r="427" spans="2:33" x14ac:dyDescent="0.2">
      <c r="B427" s="324" t="s">
        <v>494</v>
      </c>
      <c r="C427" s="507" t="s">
        <v>488</v>
      </c>
      <c r="D427" s="508"/>
      <c r="E427" s="766">
        <f t="shared" si="312"/>
        <v>0</v>
      </c>
      <c r="F427" s="766">
        <f t="shared" si="312"/>
        <v>0</v>
      </c>
      <c r="G427" s="766">
        <f t="shared" si="312"/>
        <v>0</v>
      </c>
      <c r="H427" s="766">
        <f t="shared" si="312"/>
        <v>0</v>
      </c>
      <c r="I427" s="766">
        <f t="shared" si="312"/>
        <v>0</v>
      </c>
      <c r="J427" s="766">
        <f t="shared" si="312"/>
        <v>0</v>
      </c>
      <c r="K427" s="766">
        <f t="shared" si="312"/>
        <v>0</v>
      </c>
      <c r="L427" s="766">
        <f t="shared" si="312"/>
        <v>0</v>
      </c>
      <c r="M427" s="766">
        <f t="shared" si="312"/>
        <v>0</v>
      </c>
      <c r="N427" s="766">
        <f t="shared" si="312"/>
        <v>0</v>
      </c>
      <c r="O427" s="766">
        <f t="shared" si="312"/>
        <v>0</v>
      </c>
      <c r="P427" s="766">
        <f t="shared" si="312"/>
        <v>0</v>
      </c>
      <c r="Q427" s="525">
        <f t="shared" si="312"/>
        <v>0</v>
      </c>
      <c r="R427" s="493"/>
      <c r="S427" s="324" t="s">
        <v>494</v>
      </c>
      <c r="T427" s="507" t="s">
        <v>488</v>
      </c>
      <c r="U427" s="766">
        <f t="shared" si="298"/>
        <v>0</v>
      </c>
      <c r="V427" s="766">
        <f t="shared" si="299"/>
        <v>0</v>
      </c>
      <c r="W427" s="766">
        <f t="shared" si="300"/>
        <v>0</v>
      </c>
      <c r="X427" s="766">
        <f t="shared" si="301"/>
        <v>0</v>
      </c>
      <c r="Y427" s="766">
        <f t="shared" si="302"/>
        <v>0</v>
      </c>
      <c r="Z427" s="766">
        <f t="shared" si="303"/>
        <v>0</v>
      </c>
      <c r="AA427" s="766">
        <f t="shared" si="304"/>
        <v>0</v>
      </c>
      <c r="AB427" s="766">
        <f t="shared" si="305"/>
        <v>0</v>
      </c>
      <c r="AC427" s="766">
        <f t="shared" si="306"/>
        <v>0</v>
      </c>
      <c r="AD427" s="766">
        <f t="shared" si="307"/>
        <v>0</v>
      </c>
      <c r="AE427" s="766">
        <f t="shared" si="308"/>
        <v>0</v>
      </c>
      <c r="AF427" s="766">
        <f t="shared" si="309"/>
        <v>0</v>
      </c>
      <c r="AG427" s="525">
        <f t="shared" si="310"/>
        <v>0</v>
      </c>
    </row>
    <row r="428" spans="2:33" x14ac:dyDescent="0.2">
      <c r="B428" s="51" t="s">
        <v>495</v>
      </c>
      <c r="C428" s="763" t="s">
        <v>647</v>
      </c>
      <c r="D428" s="606" t="s">
        <v>479</v>
      </c>
      <c r="E428" s="135">
        <f t="shared" si="312"/>
        <v>0</v>
      </c>
      <c r="F428" s="135">
        <f t="shared" si="312"/>
        <v>0</v>
      </c>
      <c r="G428" s="135">
        <f t="shared" si="312"/>
        <v>0</v>
      </c>
      <c r="H428" s="135">
        <f t="shared" si="312"/>
        <v>0</v>
      </c>
      <c r="I428" s="135">
        <f t="shared" si="312"/>
        <v>0</v>
      </c>
      <c r="J428" s="135">
        <f t="shared" si="312"/>
        <v>0</v>
      </c>
      <c r="K428" s="135">
        <f t="shared" si="312"/>
        <v>0</v>
      </c>
      <c r="L428" s="135">
        <f t="shared" si="312"/>
        <v>0</v>
      </c>
      <c r="M428" s="135">
        <f t="shared" si="312"/>
        <v>0</v>
      </c>
      <c r="N428" s="135">
        <f t="shared" si="312"/>
        <v>0</v>
      </c>
      <c r="O428" s="135">
        <f t="shared" si="312"/>
        <v>0</v>
      </c>
      <c r="P428" s="135">
        <f t="shared" si="312"/>
        <v>0</v>
      </c>
      <c r="Q428" s="130">
        <f t="shared" si="312"/>
        <v>0</v>
      </c>
      <c r="R428" s="493"/>
      <c r="S428" s="51" t="s">
        <v>495</v>
      </c>
      <c r="T428" s="763" t="s">
        <v>647</v>
      </c>
      <c r="U428" s="135">
        <f t="shared" si="298"/>
        <v>0</v>
      </c>
      <c r="V428" s="135">
        <f t="shared" si="299"/>
        <v>0</v>
      </c>
      <c r="W428" s="135">
        <f t="shared" si="300"/>
        <v>0</v>
      </c>
      <c r="X428" s="135">
        <f t="shared" si="301"/>
        <v>0</v>
      </c>
      <c r="Y428" s="135">
        <f t="shared" si="302"/>
        <v>0</v>
      </c>
      <c r="Z428" s="135">
        <f t="shared" si="303"/>
        <v>0</v>
      </c>
      <c r="AA428" s="135">
        <f t="shared" si="304"/>
        <v>0</v>
      </c>
      <c r="AB428" s="135">
        <f t="shared" si="305"/>
        <v>0</v>
      </c>
      <c r="AC428" s="135">
        <f t="shared" si="306"/>
        <v>0</v>
      </c>
      <c r="AD428" s="135">
        <f t="shared" si="307"/>
        <v>0</v>
      </c>
      <c r="AE428" s="135">
        <f t="shared" si="308"/>
        <v>0</v>
      </c>
      <c r="AF428" s="135">
        <f t="shared" si="309"/>
        <v>0</v>
      </c>
      <c r="AG428" s="608">
        <f t="shared" si="310"/>
        <v>0</v>
      </c>
    </row>
    <row r="429" spans="2:33" x14ac:dyDescent="0.2">
      <c r="B429" s="51" t="s">
        <v>663</v>
      </c>
      <c r="C429" s="495" t="s">
        <v>648</v>
      </c>
      <c r="D429" s="496" t="s">
        <v>479</v>
      </c>
      <c r="E429" s="513">
        <f t="shared" si="312"/>
        <v>0</v>
      </c>
      <c r="F429" s="513">
        <f t="shared" si="312"/>
        <v>0</v>
      </c>
      <c r="G429" s="513">
        <f t="shared" si="312"/>
        <v>0</v>
      </c>
      <c r="H429" s="513">
        <f t="shared" si="312"/>
        <v>0</v>
      </c>
      <c r="I429" s="513">
        <f t="shared" si="312"/>
        <v>0</v>
      </c>
      <c r="J429" s="513">
        <f t="shared" si="312"/>
        <v>0</v>
      </c>
      <c r="K429" s="513">
        <f t="shared" si="312"/>
        <v>0</v>
      </c>
      <c r="L429" s="513">
        <f t="shared" si="312"/>
        <v>0</v>
      </c>
      <c r="M429" s="513">
        <f t="shared" si="312"/>
        <v>0</v>
      </c>
      <c r="N429" s="513">
        <f t="shared" si="312"/>
        <v>0</v>
      </c>
      <c r="O429" s="513">
        <f t="shared" si="312"/>
        <v>0</v>
      </c>
      <c r="P429" s="513">
        <f t="shared" si="312"/>
        <v>0</v>
      </c>
      <c r="Q429" s="131">
        <f t="shared" si="312"/>
        <v>0</v>
      </c>
      <c r="R429" s="493"/>
      <c r="S429" s="51" t="s">
        <v>663</v>
      </c>
      <c r="T429" s="495" t="s">
        <v>648</v>
      </c>
      <c r="U429" s="513">
        <f t="shared" si="298"/>
        <v>0</v>
      </c>
      <c r="V429" s="513">
        <f t="shared" si="299"/>
        <v>0</v>
      </c>
      <c r="W429" s="513">
        <f t="shared" si="300"/>
        <v>0</v>
      </c>
      <c r="X429" s="513">
        <f t="shared" si="301"/>
        <v>0</v>
      </c>
      <c r="Y429" s="513">
        <f t="shared" si="302"/>
        <v>0</v>
      </c>
      <c r="Z429" s="513">
        <f t="shared" si="303"/>
        <v>0</v>
      </c>
      <c r="AA429" s="513">
        <f t="shared" si="304"/>
        <v>0</v>
      </c>
      <c r="AB429" s="513">
        <f t="shared" si="305"/>
        <v>0</v>
      </c>
      <c r="AC429" s="513">
        <f t="shared" si="306"/>
        <v>0</v>
      </c>
      <c r="AD429" s="513">
        <f t="shared" si="307"/>
        <v>0</v>
      </c>
      <c r="AE429" s="513">
        <f t="shared" si="308"/>
        <v>0</v>
      </c>
      <c r="AF429" s="513">
        <f t="shared" si="309"/>
        <v>0</v>
      </c>
      <c r="AG429" s="498">
        <f t="shared" si="310"/>
        <v>0</v>
      </c>
    </row>
    <row r="430" spans="2:33" x14ac:dyDescent="0.2">
      <c r="B430" s="51" t="s">
        <v>664</v>
      </c>
      <c r="C430" s="495" t="s">
        <v>480</v>
      </c>
      <c r="D430" s="496" t="s">
        <v>479</v>
      </c>
      <c r="E430" s="513">
        <f t="shared" si="312"/>
        <v>0</v>
      </c>
      <c r="F430" s="513">
        <f t="shared" si="312"/>
        <v>0</v>
      </c>
      <c r="G430" s="513">
        <f t="shared" si="312"/>
        <v>0</v>
      </c>
      <c r="H430" s="513">
        <f t="shared" si="312"/>
        <v>0</v>
      </c>
      <c r="I430" s="513">
        <f t="shared" si="312"/>
        <v>0</v>
      </c>
      <c r="J430" s="513">
        <f t="shared" si="312"/>
        <v>0</v>
      </c>
      <c r="K430" s="513">
        <f t="shared" si="312"/>
        <v>0</v>
      </c>
      <c r="L430" s="513">
        <f t="shared" si="312"/>
        <v>0</v>
      </c>
      <c r="M430" s="513">
        <f t="shared" si="312"/>
        <v>0</v>
      </c>
      <c r="N430" s="513">
        <f t="shared" si="312"/>
        <v>0</v>
      </c>
      <c r="O430" s="513">
        <f t="shared" si="312"/>
        <v>0</v>
      </c>
      <c r="P430" s="513">
        <f t="shared" si="312"/>
        <v>0</v>
      </c>
      <c r="Q430" s="131">
        <f t="shared" si="312"/>
        <v>0</v>
      </c>
      <c r="R430" s="493"/>
      <c r="S430" s="51" t="s">
        <v>664</v>
      </c>
      <c r="T430" s="495" t="s">
        <v>480</v>
      </c>
      <c r="U430" s="513">
        <f t="shared" si="298"/>
        <v>0</v>
      </c>
      <c r="V430" s="513">
        <f t="shared" si="299"/>
        <v>0</v>
      </c>
      <c r="W430" s="513">
        <f t="shared" si="300"/>
        <v>0</v>
      </c>
      <c r="X430" s="513">
        <f t="shared" si="301"/>
        <v>0</v>
      </c>
      <c r="Y430" s="513">
        <f t="shared" si="302"/>
        <v>0</v>
      </c>
      <c r="Z430" s="513">
        <f t="shared" si="303"/>
        <v>0</v>
      </c>
      <c r="AA430" s="513">
        <f t="shared" si="304"/>
        <v>0</v>
      </c>
      <c r="AB430" s="513">
        <f t="shared" si="305"/>
        <v>0</v>
      </c>
      <c r="AC430" s="513">
        <f t="shared" si="306"/>
        <v>0</v>
      </c>
      <c r="AD430" s="513">
        <f t="shared" si="307"/>
        <v>0</v>
      </c>
      <c r="AE430" s="513">
        <f t="shared" si="308"/>
        <v>0</v>
      </c>
      <c r="AF430" s="513">
        <f t="shared" si="309"/>
        <v>0</v>
      </c>
      <c r="AG430" s="498">
        <f t="shared" si="310"/>
        <v>0</v>
      </c>
    </row>
    <row r="431" spans="2:33" x14ac:dyDescent="0.2">
      <c r="B431" s="51" t="s">
        <v>665</v>
      </c>
      <c r="C431" s="509" t="s">
        <v>481</v>
      </c>
      <c r="D431" s="510" t="s">
        <v>131</v>
      </c>
      <c r="E431" s="513">
        <f t="shared" si="312"/>
        <v>0</v>
      </c>
      <c r="F431" s="513">
        <f t="shared" si="312"/>
        <v>0</v>
      </c>
      <c r="G431" s="513">
        <f t="shared" si="312"/>
        <v>0</v>
      </c>
      <c r="H431" s="513">
        <f t="shared" si="312"/>
        <v>0</v>
      </c>
      <c r="I431" s="513">
        <f t="shared" si="312"/>
        <v>0</v>
      </c>
      <c r="J431" s="513">
        <f t="shared" si="312"/>
        <v>0</v>
      </c>
      <c r="K431" s="513">
        <f t="shared" si="312"/>
        <v>0</v>
      </c>
      <c r="L431" s="513">
        <f t="shared" si="312"/>
        <v>0</v>
      </c>
      <c r="M431" s="513">
        <f t="shared" si="312"/>
        <v>0</v>
      </c>
      <c r="N431" s="513">
        <f t="shared" si="312"/>
        <v>0</v>
      </c>
      <c r="O431" s="513">
        <f t="shared" si="312"/>
        <v>0</v>
      </c>
      <c r="P431" s="513">
        <f t="shared" si="312"/>
        <v>0</v>
      </c>
      <c r="Q431" s="131">
        <f t="shared" si="312"/>
        <v>0</v>
      </c>
      <c r="R431" s="493"/>
      <c r="S431" s="51" t="s">
        <v>665</v>
      </c>
      <c r="T431" s="509" t="s">
        <v>481</v>
      </c>
      <c r="U431" s="513">
        <f t="shared" si="298"/>
        <v>0</v>
      </c>
      <c r="V431" s="513">
        <f t="shared" si="299"/>
        <v>0</v>
      </c>
      <c r="W431" s="513">
        <f t="shared" si="300"/>
        <v>0</v>
      </c>
      <c r="X431" s="513">
        <f t="shared" si="301"/>
        <v>0</v>
      </c>
      <c r="Y431" s="513">
        <f t="shared" si="302"/>
        <v>0</v>
      </c>
      <c r="Z431" s="513">
        <f t="shared" si="303"/>
        <v>0</v>
      </c>
      <c r="AA431" s="513">
        <f t="shared" si="304"/>
        <v>0</v>
      </c>
      <c r="AB431" s="513">
        <f t="shared" si="305"/>
        <v>0</v>
      </c>
      <c r="AC431" s="513">
        <f t="shared" si="306"/>
        <v>0</v>
      </c>
      <c r="AD431" s="513">
        <f t="shared" si="307"/>
        <v>0</v>
      </c>
      <c r="AE431" s="513">
        <f t="shared" si="308"/>
        <v>0</v>
      </c>
      <c r="AF431" s="513">
        <f t="shared" si="309"/>
        <v>0</v>
      </c>
      <c r="AG431" s="131">
        <f t="shared" si="310"/>
        <v>0</v>
      </c>
    </row>
    <row r="432" spans="2:33" x14ac:dyDescent="0.2">
      <c r="B432" s="51" t="s">
        <v>666</v>
      </c>
      <c r="C432" s="511" t="s">
        <v>482</v>
      </c>
      <c r="D432" s="510" t="s">
        <v>131</v>
      </c>
      <c r="E432" s="513">
        <f t="shared" si="312"/>
        <v>0</v>
      </c>
      <c r="F432" s="513">
        <f t="shared" si="312"/>
        <v>0</v>
      </c>
      <c r="G432" s="513">
        <f t="shared" si="312"/>
        <v>0</v>
      </c>
      <c r="H432" s="513">
        <f t="shared" si="312"/>
        <v>0</v>
      </c>
      <c r="I432" s="513">
        <f t="shared" si="312"/>
        <v>0</v>
      </c>
      <c r="J432" s="513">
        <f t="shared" si="312"/>
        <v>0</v>
      </c>
      <c r="K432" s="513">
        <f t="shared" si="312"/>
        <v>0</v>
      </c>
      <c r="L432" s="513">
        <f t="shared" si="312"/>
        <v>0</v>
      </c>
      <c r="M432" s="513">
        <f t="shared" si="312"/>
        <v>0</v>
      </c>
      <c r="N432" s="513">
        <f t="shared" si="312"/>
        <v>0</v>
      </c>
      <c r="O432" s="513">
        <f t="shared" si="312"/>
        <v>0</v>
      </c>
      <c r="P432" s="513">
        <f t="shared" si="312"/>
        <v>0</v>
      </c>
      <c r="Q432" s="131">
        <f t="shared" si="312"/>
        <v>0</v>
      </c>
      <c r="R432" s="493"/>
      <c r="S432" s="51" t="s">
        <v>666</v>
      </c>
      <c r="T432" s="511" t="s">
        <v>482</v>
      </c>
      <c r="U432" s="513">
        <f t="shared" si="298"/>
        <v>0</v>
      </c>
      <c r="V432" s="513">
        <f t="shared" si="299"/>
        <v>0</v>
      </c>
      <c r="W432" s="513">
        <f t="shared" si="300"/>
        <v>0</v>
      </c>
      <c r="X432" s="513">
        <f t="shared" si="301"/>
        <v>0</v>
      </c>
      <c r="Y432" s="513">
        <f t="shared" si="302"/>
        <v>0</v>
      </c>
      <c r="Z432" s="513">
        <f t="shared" si="303"/>
        <v>0</v>
      </c>
      <c r="AA432" s="513">
        <f t="shared" si="304"/>
        <v>0</v>
      </c>
      <c r="AB432" s="513">
        <f t="shared" si="305"/>
        <v>0</v>
      </c>
      <c r="AC432" s="513">
        <f t="shared" si="306"/>
        <v>0</v>
      </c>
      <c r="AD432" s="513">
        <f t="shared" si="307"/>
        <v>0</v>
      </c>
      <c r="AE432" s="513">
        <f t="shared" si="308"/>
        <v>0</v>
      </c>
      <c r="AF432" s="513">
        <f t="shared" si="309"/>
        <v>0</v>
      </c>
      <c r="AG432" s="131">
        <f t="shared" si="310"/>
        <v>0</v>
      </c>
    </row>
    <row r="433" spans="2:33" x14ac:dyDescent="0.2">
      <c r="B433" s="51" t="s">
        <v>667</v>
      </c>
      <c r="C433" s="511" t="s">
        <v>483</v>
      </c>
      <c r="D433" s="510" t="s">
        <v>131</v>
      </c>
      <c r="E433" s="513">
        <f t="shared" si="312"/>
        <v>0</v>
      </c>
      <c r="F433" s="513">
        <f t="shared" si="312"/>
        <v>0</v>
      </c>
      <c r="G433" s="513">
        <f t="shared" si="312"/>
        <v>0</v>
      </c>
      <c r="H433" s="513">
        <f t="shared" si="312"/>
        <v>0</v>
      </c>
      <c r="I433" s="513">
        <f t="shared" si="312"/>
        <v>0</v>
      </c>
      <c r="J433" s="513">
        <f t="shared" si="312"/>
        <v>0</v>
      </c>
      <c r="K433" s="513">
        <f t="shared" si="312"/>
        <v>0</v>
      </c>
      <c r="L433" s="513">
        <f t="shared" si="312"/>
        <v>0</v>
      </c>
      <c r="M433" s="513">
        <f t="shared" si="312"/>
        <v>0</v>
      </c>
      <c r="N433" s="513">
        <f t="shared" si="312"/>
        <v>0</v>
      </c>
      <c r="O433" s="513">
        <f t="shared" si="312"/>
        <v>0</v>
      </c>
      <c r="P433" s="513">
        <f t="shared" si="312"/>
        <v>0</v>
      </c>
      <c r="Q433" s="131">
        <f t="shared" si="312"/>
        <v>0</v>
      </c>
      <c r="R433" s="493"/>
      <c r="S433" s="51" t="s">
        <v>667</v>
      </c>
      <c r="T433" s="511" t="s">
        <v>483</v>
      </c>
      <c r="U433" s="513">
        <f t="shared" si="298"/>
        <v>0</v>
      </c>
      <c r="V433" s="513">
        <f t="shared" si="299"/>
        <v>0</v>
      </c>
      <c r="W433" s="513">
        <f t="shared" si="300"/>
        <v>0</v>
      </c>
      <c r="X433" s="513">
        <f t="shared" si="301"/>
        <v>0</v>
      </c>
      <c r="Y433" s="513">
        <f t="shared" si="302"/>
        <v>0</v>
      </c>
      <c r="Z433" s="513">
        <f t="shared" si="303"/>
        <v>0</v>
      </c>
      <c r="AA433" s="513">
        <f t="shared" si="304"/>
        <v>0</v>
      </c>
      <c r="AB433" s="513">
        <f t="shared" si="305"/>
        <v>0</v>
      </c>
      <c r="AC433" s="513">
        <f t="shared" si="306"/>
        <v>0</v>
      </c>
      <c r="AD433" s="513">
        <f t="shared" si="307"/>
        <v>0</v>
      </c>
      <c r="AE433" s="513">
        <f t="shared" si="308"/>
        <v>0</v>
      </c>
      <c r="AF433" s="513">
        <f t="shared" si="309"/>
        <v>0</v>
      </c>
      <c r="AG433" s="131">
        <f t="shared" si="310"/>
        <v>0</v>
      </c>
    </row>
    <row r="434" spans="2:33" x14ac:dyDescent="0.2">
      <c r="B434" s="51" t="s">
        <v>668</v>
      </c>
      <c r="C434" s="512" t="s">
        <v>484</v>
      </c>
      <c r="D434" s="510" t="s">
        <v>485</v>
      </c>
      <c r="E434" s="513">
        <f t="shared" si="312"/>
        <v>0</v>
      </c>
      <c r="F434" s="513">
        <f t="shared" si="312"/>
        <v>0</v>
      </c>
      <c r="G434" s="513">
        <f t="shared" si="312"/>
        <v>0</v>
      </c>
      <c r="H434" s="513">
        <f t="shared" si="312"/>
        <v>0</v>
      </c>
      <c r="I434" s="513">
        <f t="shared" si="312"/>
        <v>0</v>
      </c>
      <c r="J434" s="513">
        <f t="shared" si="312"/>
        <v>0</v>
      </c>
      <c r="K434" s="513">
        <f t="shared" si="312"/>
        <v>0</v>
      </c>
      <c r="L434" s="513">
        <f t="shared" si="312"/>
        <v>0</v>
      </c>
      <c r="M434" s="513">
        <f t="shared" si="312"/>
        <v>0</v>
      </c>
      <c r="N434" s="513">
        <f t="shared" si="312"/>
        <v>0</v>
      </c>
      <c r="O434" s="513">
        <f t="shared" si="312"/>
        <v>0</v>
      </c>
      <c r="P434" s="513">
        <f t="shared" si="312"/>
        <v>0</v>
      </c>
      <c r="Q434" s="131">
        <f t="shared" si="312"/>
        <v>0</v>
      </c>
      <c r="R434" s="493"/>
      <c r="S434" s="51" t="s">
        <v>668</v>
      </c>
      <c r="T434" s="512" t="s">
        <v>484</v>
      </c>
      <c r="U434" s="513">
        <f t="shared" si="298"/>
        <v>0</v>
      </c>
      <c r="V434" s="513">
        <f t="shared" si="299"/>
        <v>0</v>
      </c>
      <c r="W434" s="513">
        <f t="shared" si="300"/>
        <v>0</v>
      </c>
      <c r="X434" s="513">
        <f t="shared" si="301"/>
        <v>0</v>
      </c>
      <c r="Y434" s="513">
        <f t="shared" si="302"/>
        <v>0</v>
      </c>
      <c r="Z434" s="513">
        <f t="shared" si="303"/>
        <v>0</v>
      </c>
      <c r="AA434" s="513">
        <f t="shared" si="304"/>
        <v>0</v>
      </c>
      <c r="AB434" s="513">
        <f t="shared" si="305"/>
        <v>0</v>
      </c>
      <c r="AC434" s="513">
        <f t="shared" si="306"/>
        <v>0</v>
      </c>
      <c r="AD434" s="513">
        <f t="shared" si="307"/>
        <v>0</v>
      </c>
      <c r="AE434" s="513">
        <f t="shared" si="308"/>
        <v>0</v>
      </c>
      <c r="AF434" s="513">
        <f t="shared" si="309"/>
        <v>0</v>
      </c>
      <c r="AG434" s="131">
        <f t="shared" si="310"/>
        <v>0</v>
      </c>
    </row>
    <row r="435" spans="2:33" x14ac:dyDescent="0.2">
      <c r="B435" s="764" t="s">
        <v>669</v>
      </c>
      <c r="C435" s="512" t="s">
        <v>496</v>
      </c>
      <c r="D435" s="510" t="s">
        <v>485</v>
      </c>
      <c r="E435" s="521">
        <f t="shared" si="312"/>
        <v>0</v>
      </c>
      <c r="F435" s="521">
        <f t="shared" si="312"/>
        <v>0</v>
      </c>
      <c r="G435" s="521">
        <f t="shared" si="312"/>
        <v>0</v>
      </c>
      <c r="H435" s="521">
        <f t="shared" si="312"/>
        <v>0</v>
      </c>
      <c r="I435" s="521">
        <f t="shared" si="312"/>
        <v>0</v>
      </c>
      <c r="J435" s="521">
        <f t="shared" si="312"/>
        <v>0</v>
      </c>
      <c r="K435" s="521">
        <f t="shared" si="312"/>
        <v>0</v>
      </c>
      <c r="L435" s="521">
        <f t="shared" si="312"/>
        <v>0</v>
      </c>
      <c r="M435" s="521">
        <f t="shared" si="312"/>
        <v>0</v>
      </c>
      <c r="N435" s="521">
        <f t="shared" si="312"/>
        <v>0</v>
      </c>
      <c r="O435" s="521">
        <f t="shared" si="312"/>
        <v>0</v>
      </c>
      <c r="P435" s="521">
        <f t="shared" si="312"/>
        <v>0</v>
      </c>
      <c r="Q435" s="131">
        <f t="shared" si="312"/>
        <v>0</v>
      </c>
      <c r="R435" s="493"/>
      <c r="S435" s="764" t="s">
        <v>669</v>
      </c>
      <c r="T435" s="512" t="s">
        <v>496</v>
      </c>
      <c r="U435" s="521">
        <f t="shared" ref="U435:U466" si="313">+AG72+AG193+AG314</f>
        <v>0</v>
      </c>
      <c r="V435" s="521">
        <f t="shared" ref="V435:V466" si="314">+AH72+AH193+AH314</f>
        <v>0</v>
      </c>
      <c r="W435" s="521">
        <f t="shared" ref="W435:W466" si="315">+AI72+AI193+AI314</f>
        <v>0</v>
      </c>
      <c r="X435" s="521">
        <f t="shared" ref="X435:X466" si="316">+AJ72+AJ193+AJ314</f>
        <v>0</v>
      </c>
      <c r="Y435" s="521">
        <f t="shared" ref="Y435:Y466" si="317">+AK72+AK193+AK314</f>
        <v>0</v>
      </c>
      <c r="Z435" s="521">
        <f t="shared" ref="Z435:Z466" si="318">+AL72+AL193+AL314</f>
        <v>0</v>
      </c>
      <c r="AA435" s="521">
        <f t="shared" ref="AA435:AA466" si="319">+AM72+AM193+AM314</f>
        <v>0</v>
      </c>
      <c r="AB435" s="521">
        <f t="shared" ref="AB435:AB466" si="320">+AN72+AN193+AN314</f>
        <v>0</v>
      </c>
      <c r="AC435" s="521">
        <f t="shared" ref="AC435:AC466" si="321">+AO72+AO193+AO314</f>
        <v>0</v>
      </c>
      <c r="AD435" s="521">
        <f t="shared" ref="AD435:AD466" si="322">+AP72+AP193+AP314</f>
        <v>0</v>
      </c>
      <c r="AE435" s="521">
        <f t="shared" ref="AE435:AE466" si="323">+AQ72+AQ193+AQ314</f>
        <v>0</v>
      </c>
      <c r="AF435" s="521">
        <f t="shared" ref="AF435:AF466" si="324">+AR72+AR193+AR314</f>
        <v>0</v>
      </c>
      <c r="AG435" s="131">
        <f t="shared" ref="AG435:AG466" si="325">+AS72+AS193+AS314</f>
        <v>0</v>
      </c>
    </row>
    <row r="436" spans="2:33" x14ac:dyDescent="0.2">
      <c r="B436" s="767" t="s">
        <v>670</v>
      </c>
      <c r="C436" s="527" t="s">
        <v>491</v>
      </c>
      <c r="D436" s="528" t="s">
        <v>485</v>
      </c>
      <c r="E436" s="531">
        <f t="shared" si="312"/>
        <v>0</v>
      </c>
      <c r="F436" s="531">
        <f t="shared" si="312"/>
        <v>0</v>
      </c>
      <c r="G436" s="531">
        <f t="shared" si="312"/>
        <v>0</v>
      </c>
      <c r="H436" s="531">
        <f t="shared" si="312"/>
        <v>0</v>
      </c>
      <c r="I436" s="531">
        <f t="shared" si="312"/>
        <v>0</v>
      </c>
      <c r="J436" s="531">
        <f t="shared" si="312"/>
        <v>0</v>
      </c>
      <c r="K436" s="531">
        <f t="shared" si="312"/>
        <v>0</v>
      </c>
      <c r="L436" s="531">
        <f t="shared" si="312"/>
        <v>0</v>
      </c>
      <c r="M436" s="531">
        <f t="shared" si="312"/>
        <v>0</v>
      </c>
      <c r="N436" s="531">
        <f t="shared" si="312"/>
        <v>0</v>
      </c>
      <c r="O436" s="531">
        <f t="shared" si="312"/>
        <v>0</v>
      </c>
      <c r="P436" s="531">
        <f t="shared" si="312"/>
        <v>0</v>
      </c>
      <c r="Q436" s="529">
        <f t="shared" si="312"/>
        <v>0</v>
      </c>
      <c r="R436" s="493"/>
      <c r="S436" s="767" t="s">
        <v>670</v>
      </c>
      <c r="T436" s="527" t="s">
        <v>491</v>
      </c>
      <c r="U436" s="531">
        <f t="shared" si="313"/>
        <v>0</v>
      </c>
      <c r="V436" s="531">
        <f t="shared" si="314"/>
        <v>0</v>
      </c>
      <c r="W436" s="531">
        <f t="shared" si="315"/>
        <v>0</v>
      </c>
      <c r="X436" s="531">
        <f t="shared" si="316"/>
        <v>0</v>
      </c>
      <c r="Y436" s="531">
        <f t="shared" si="317"/>
        <v>0</v>
      </c>
      <c r="Z436" s="531">
        <f t="shared" si="318"/>
        <v>0</v>
      </c>
      <c r="AA436" s="531">
        <f t="shared" si="319"/>
        <v>0</v>
      </c>
      <c r="AB436" s="531">
        <f t="shared" si="320"/>
        <v>0</v>
      </c>
      <c r="AC436" s="531">
        <f t="shared" si="321"/>
        <v>0</v>
      </c>
      <c r="AD436" s="531">
        <f t="shared" si="322"/>
        <v>0</v>
      </c>
      <c r="AE436" s="531">
        <f t="shared" si="323"/>
        <v>0</v>
      </c>
      <c r="AF436" s="531">
        <f t="shared" si="324"/>
        <v>0</v>
      </c>
      <c r="AG436" s="529">
        <f t="shared" si="325"/>
        <v>0</v>
      </c>
    </row>
    <row r="437" spans="2:33" x14ac:dyDescent="0.2">
      <c r="B437" s="768" t="s">
        <v>271</v>
      </c>
      <c r="C437" s="769" t="s">
        <v>671</v>
      </c>
      <c r="D437" s="658" t="s">
        <v>131</v>
      </c>
      <c r="E437" s="770">
        <f t="shared" si="312"/>
        <v>0</v>
      </c>
      <c r="F437" s="770">
        <f t="shared" si="312"/>
        <v>0</v>
      </c>
      <c r="G437" s="770">
        <f t="shared" si="312"/>
        <v>0</v>
      </c>
      <c r="H437" s="770">
        <f t="shared" si="312"/>
        <v>0</v>
      </c>
      <c r="I437" s="770">
        <f t="shared" si="312"/>
        <v>0</v>
      </c>
      <c r="J437" s="770">
        <f t="shared" si="312"/>
        <v>0</v>
      </c>
      <c r="K437" s="770">
        <f t="shared" si="312"/>
        <v>0</v>
      </c>
      <c r="L437" s="770">
        <f t="shared" si="312"/>
        <v>0</v>
      </c>
      <c r="M437" s="770">
        <f t="shared" si="312"/>
        <v>0</v>
      </c>
      <c r="N437" s="770">
        <f t="shared" si="312"/>
        <v>0</v>
      </c>
      <c r="O437" s="770">
        <f t="shared" si="312"/>
        <v>0</v>
      </c>
      <c r="P437" s="770">
        <f t="shared" si="312"/>
        <v>0</v>
      </c>
      <c r="Q437" s="530">
        <f t="shared" si="312"/>
        <v>0</v>
      </c>
      <c r="R437" s="493"/>
      <c r="S437" s="768" t="s">
        <v>271</v>
      </c>
      <c r="T437" s="769" t="s">
        <v>671</v>
      </c>
      <c r="U437" s="770">
        <f t="shared" si="313"/>
        <v>0</v>
      </c>
      <c r="V437" s="770">
        <f t="shared" si="314"/>
        <v>0</v>
      </c>
      <c r="W437" s="770">
        <f t="shared" si="315"/>
        <v>0</v>
      </c>
      <c r="X437" s="770">
        <f t="shared" si="316"/>
        <v>0</v>
      </c>
      <c r="Y437" s="770">
        <f t="shared" si="317"/>
        <v>0</v>
      </c>
      <c r="Z437" s="770">
        <f t="shared" si="318"/>
        <v>0</v>
      </c>
      <c r="AA437" s="770">
        <f t="shared" si="319"/>
        <v>0</v>
      </c>
      <c r="AB437" s="770">
        <f t="shared" si="320"/>
        <v>0</v>
      </c>
      <c r="AC437" s="770">
        <f t="shared" si="321"/>
        <v>0</v>
      </c>
      <c r="AD437" s="770">
        <f t="shared" si="322"/>
        <v>0</v>
      </c>
      <c r="AE437" s="770">
        <f t="shared" si="323"/>
        <v>0</v>
      </c>
      <c r="AF437" s="770">
        <f t="shared" si="324"/>
        <v>0</v>
      </c>
      <c r="AG437" s="530">
        <f t="shared" si="325"/>
        <v>0</v>
      </c>
    </row>
    <row r="438" spans="2:33" x14ac:dyDescent="0.2">
      <c r="B438" s="48" t="s">
        <v>272</v>
      </c>
      <c r="C438" s="491" t="s">
        <v>498</v>
      </c>
      <c r="D438" s="771"/>
      <c r="E438" s="133">
        <f t="shared" si="312"/>
        <v>0</v>
      </c>
      <c r="F438" s="133">
        <f t="shared" si="312"/>
        <v>0</v>
      </c>
      <c r="G438" s="133">
        <f t="shared" si="312"/>
        <v>0</v>
      </c>
      <c r="H438" s="133">
        <f t="shared" si="312"/>
        <v>0</v>
      </c>
      <c r="I438" s="133">
        <f t="shared" si="312"/>
        <v>0</v>
      </c>
      <c r="J438" s="133">
        <f t="shared" si="312"/>
        <v>0</v>
      </c>
      <c r="K438" s="133">
        <f t="shared" si="312"/>
        <v>0</v>
      </c>
      <c r="L438" s="133">
        <f t="shared" si="312"/>
        <v>0</v>
      </c>
      <c r="M438" s="133">
        <f t="shared" si="312"/>
        <v>0</v>
      </c>
      <c r="N438" s="133">
        <f t="shared" si="312"/>
        <v>0</v>
      </c>
      <c r="O438" s="133">
        <f t="shared" si="312"/>
        <v>0</v>
      </c>
      <c r="P438" s="133">
        <f t="shared" si="312"/>
        <v>0</v>
      </c>
      <c r="Q438" s="134">
        <f t="shared" si="312"/>
        <v>0</v>
      </c>
      <c r="R438" s="493"/>
      <c r="S438" s="48" t="s">
        <v>272</v>
      </c>
      <c r="T438" s="491" t="s">
        <v>498</v>
      </c>
      <c r="U438" s="133">
        <f t="shared" si="313"/>
        <v>0</v>
      </c>
      <c r="V438" s="133">
        <f t="shared" si="314"/>
        <v>0</v>
      </c>
      <c r="W438" s="133">
        <f t="shared" si="315"/>
        <v>0</v>
      </c>
      <c r="X438" s="133">
        <f t="shared" si="316"/>
        <v>0</v>
      </c>
      <c r="Y438" s="133">
        <f t="shared" si="317"/>
        <v>0</v>
      </c>
      <c r="Z438" s="133">
        <f t="shared" si="318"/>
        <v>0</v>
      </c>
      <c r="AA438" s="133">
        <f t="shared" si="319"/>
        <v>0</v>
      </c>
      <c r="AB438" s="133">
        <f t="shared" si="320"/>
        <v>0</v>
      </c>
      <c r="AC438" s="133">
        <f t="shared" si="321"/>
        <v>0</v>
      </c>
      <c r="AD438" s="133">
        <f t="shared" si="322"/>
        <v>0</v>
      </c>
      <c r="AE438" s="133">
        <f t="shared" si="323"/>
        <v>0</v>
      </c>
      <c r="AF438" s="133">
        <f t="shared" si="324"/>
        <v>0</v>
      </c>
      <c r="AG438" s="134">
        <f t="shared" si="325"/>
        <v>0</v>
      </c>
    </row>
    <row r="439" spans="2:33" x14ac:dyDescent="0.2">
      <c r="B439" s="72" t="s">
        <v>419</v>
      </c>
      <c r="C439" s="516" t="s">
        <v>488</v>
      </c>
      <c r="D439" s="517"/>
      <c r="E439" s="761">
        <f t="shared" ref="E439:Q454" si="326">+E76+E197+E318</f>
        <v>0</v>
      </c>
      <c r="F439" s="761">
        <f t="shared" si="326"/>
        <v>0</v>
      </c>
      <c r="G439" s="761">
        <f t="shared" si="326"/>
        <v>0</v>
      </c>
      <c r="H439" s="761">
        <f t="shared" si="326"/>
        <v>0</v>
      </c>
      <c r="I439" s="761">
        <f t="shared" si="326"/>
        <v>0</v>
      </c>
      <c r="J439" s="761">
        <f t="shared" si="326"/>
        <v>0</v>
      </c>
      <c r="K439" s="761">
        <f t="shared" si="326"/>
        <v>0</v>
      </c>
      <c r="L439" s="761">
        <f t="shared" si="326"/>
        <v>0</v>
      </c>
      <c r="M439" s="761">
        <f t="shared" si="326"/>
        <v>0</v>
      </c>
      <c r="N439" s="761">
        <f t="shared" si="326"/>
        <v>0</v>
      </c>
      <c r="O439" s="761">
        <f t="shared" si="326"/>
        <v>0</v>
      </c>
      <c r="P439" s="761">
        <f t="shared" si="326"/>
        <v>0</v>
      </c>
      <c r="Q439" s="518">
        <f t="shared" si="326"/>
        <v>0</v>
      </c>
      <c r="R439" s="493"/>
      <c r="S439" s="72" t="s">
        <v>419</v>
      </c>
      <c r="T439" s="516" t="s">
        <v>488</v>
      </c>
      <c r="U439" s="761">
        <f t="shared" si="313"/>
        <v>0</v>
      </c>
      <c r="V439" s="761">
        <f t="shared" si="314"/>
        <v>0</v>
      </c>
      <c r="W439" s="761">
        <f t="shared" si="315"/>
        <v>0</v>
      </c>
      <c r="X439" s="761">
        <f t="shared" si="316"/>
        <v>0</v>
      </c>
      <c r="Y439" s="761">
        <f t="shared" si="317"/>
        <v>0</v>
      </c>
      <c r="Z439" s="761">
        <f t="shared" si="318"/>
        <v>0</v>
      </c>
      <c r="AA439" s="761">
        <f t="shared" si="319"/>
        <v>0</v>
      </c>
      <c r="AB439" s="761">
        <f t="shared" si="320"/>
        <v>0</v>
      </c>
      <c r="AC439" s="761">
        <f t="shared" si="321"/>
        <v>0</v>
      </c>
      <c r="AD439" s="761">
        <f t="shared" si="322"/>
        <v>0</v>
      </c>
      <c r="AE439" s="761">
        <f t="shared" si="323"/>
        <v>0</v>
      </c>
      <c r="AF439" s="761">
        <f t="shared" si="324"/>
        <v>0</v>
      </c>
      <c r="AG439" s="518">
        <f t="shared" si="325"/>
        <v>0</v>
      </c>
    </row>
    <row r="440" spans="2:33" x14ac:dyDescent="0.2">
      <c r="B440" s="762" t="s">
        <v>672</v>
      </c>
      <c r="C440" s="763" t="s">
        <v>647</v>
      </c>
      <c r="D440" s="606" t="s">
        <v>479</v>
      </c>
      <c r="E440" s="135">
        <f t="shared" si="326"/>
        <v>0</v>
      </c>
      <c r="F440" s="135">
        <f t="shared" si="326"/>
        <v>0</v>
      </c>
      <c r="G440" s="135">
        <f t="shared" si="326"/>
        <v>0</v>
      </c>
      <c r="H440" s="135">
        <f t="shared" si="326"/>
        <v>0</v>
      </c>
      <c r="I440" s="135">
        <f t="shared" si="326"/>
        <v>0</v>
      </c>
      <c r="J440" s="135">
        <f t="shared" si="326"/>
        <v>0</v>
      </c>
      <c r="K440" s="135">
        <f t="shared" si="326"/>
        <v>0</v>
      </c>
      <c r="L440" s="135">
        <f t="shared" si="326"/>
        <v>0</v>
      </c>
      <c r="M440" s="135">
        <f t="shared" si="326"/>
        <v>0</v>
      </c>
      <c r="N440" s="135">
        <f t="shared" si="326"/>
        <v>0</v>
      </c>
      <c r="O440" s="135">
        <f t="shared" si="326"/>
        <v>0</v>
      </c>
      <c r="P440" s="135">
        <f t="shared" si="326"/>
        <v>0</v>
      </c>
      <c r="Q440" s="130">
        <f t="shared" si="326"/>
        <v>0</v>
      </c>
      <c r="R440" s="493"/>
      <c r="S440" s="762" t="s">
        <v>672</v>
      </c>
      <c r="T440" s="763" t="s">
        <v>647</v>
      </c>
      <c r="U440" s="135">
        <f t="shared" si="313"/>
        <v>0</v>
      </c>
      <c r="V440" s="135">
        <f t="shared" si="314"/>
        <v>0</v>
      </c>
      <c r="W440" s="135">
        <f t="shared" si="315"/>
        <v>0</v>
      </c>
      <c r="X440" s="135">
        <f t="shared" si="316"/>
        <v>0</v>
      </c>
      <c r="Y440" s="135">
        <f t="shared" si="317"/>
        <v>0</v>
      </c>
      <c r="Z440" s="135">
        <f t="shared" si="318"/>
        <v>0</v>
      </c>
      <c r="AA440" s="135">
        <f t="shared" si="319"/>
        <v>0</v>
      </c>
      <c r="AB440" s="135">
        <f t="shared" si="320"/>
        <v>0</v>
      </c>
      <c r="AC440" s="135">
        <f t="shared" si="321"/>
        <v>0</v>
      </c>
      <c r="AD440" s="135">
        <f t="shared" si="322"/>
        <v>0</v>
      </c>
      <c r="AE440" s="135">
        <f t="shared" si="323"/>
        <v>0</v>
      </c>
      <c r="AF440" s="135">
        <f t="shared" si="324"/>
        <v>0</v>
      </c>
      <c r="AG440" s="608">
        <f t="shared" si="325"/>
        <v>0</v>
      </c>
    </row>
    <row r="441" spans="2:33" x14ac:dyDescent="0.2">
      <c r="B441" s="51" t="s">
        <v>673</v>
      </c>
      <c r="C441" s="495" t="s">
        <v>648</v>
      </c>
      <c r="D441" s="496" t="s">
        <v>479</v>
      </c>
      <c r="E441" s="513">
        <f t="shared" si="326"/>
        <v>0</v>
      </c>
      <c r="F441" s="513">
        <f t="shared" si="326"/>
        <v>0</v>
      </c>
      <c r="G441" s="513">
        <f t="shared" si="326"/>
        <v>0</v>
      </c>
      <c r="H441" s="513">
        <f t="shared" si="326"/>
        <v>0</v>
      </c>
      <c r="I441" s="513">
        <f t="shared" si="326"/>
        <v>0</v>
      </c>
      <c r="J441" s="513">
        <f t="shared" si="326"/>
        <v>0</v>
      </c>
      <c r="K441" s="513">
        <f t="shared" si="326"/>
        <v>0</v>
      </c>
      <c r="L441" s="513">
        <f t="shared" si="326"/>
        <v>0</v>
      </c>
      <c r="M441" s="513">
        <f t="shared" si="326"/>
        <v>0</v>
      </c>
      <c r="N441" s="513">
        <f t="shared" si="326"/>
        <v>0</v>
      </c>
      <c r="O441" s="513">
        <f t="shared" si="326"/>
        <v>0</v>
      </c>
      <c r="P441" s="513">
        <f t="shared" si="326"/>
        <v>0</v>
      </c>
      <c r="Q441" s="131">
        <f t="shared" si="326"/>
        <v>0</v>
      </c>
      <c r="R441" s="493"/>
      <c r="S441" s="51" t="s">
        <v>673</v>
      </c>
      <c r="T441" s="495" t="s">
        <v>648</v>
      </c>
      <c r="U441" s="513">
        <f t="shared" si="313"/>
        <v>0</v>
      </c>
      <c r="V441" s="513">
        <f t="shared" si="314"/>
        <v>0</v>
      </c>
      <c r="W441" s="513">
        <f t="shared" si="315"/>
        <v>0</v>
      </c>
      <c r="X441" s="513">
        <f t="shared" si="316"/>
        <v>0</v>
      </c>
      <c r="Y441" s="513">
        <f t="shared" si="317"/>
        <v>0</v>
      </c>
      <c r="Z441" s="513">
        <f t="shared" si="318"/>
        <v>0</v>
      </c>
      <c r="AA441" s="513">
        <f t="shared" si="319"/>
        <v>0</v>
      </c>
      <c r="AB441" s="513">
        <f t="shared" si="320"/>
        <v>0</v>
      </c>
      <c r="AC441" s="513">
        <f t="shared" si="321"/>
        <v>0</v>
      </c>
      <c r="AD441" s="513">
        <f t="shared" si="322"/>
        <v>0</v>
      </c>
      <c r="AE441" s="513">
        <f t="shared" si="323"/>
        <v>0</v>
      </c>
      <c r="AF441" s="513">
        <f t="shared" si="324"/>
        <v>0</v>
      </c>
      <c r="AG441" s="498">
        <f t="shared" si="325"/>
        <v>0</v>
      </c>
    </row>
    <row r="442" spans="2:33" x14ac:dyDescent="0.2">
      <c r="B442" s="51" t="s">
        <v>674</v>
      </c>
      <c r="C442" s="495" t="s">
        <v>480</v>
      </c>
      <c r="D442" s="496" t="s">
        <v>479</v>
      </c>
      <c r="E442" s="513">
        <f t="shared" si="326"/>
        <v>0</v>
      </c>
      <c r="F442" s="513">
        <f t="shared" si="326"/>
        <v>0</v>
      </c>
      <c r="G442" s="513">
        <f t="shared" si="326"/>
        <v>0</v>
      </c>
      <c r="H442" s="513">
        <f t="shared" si="326"/>
        <v>0</v>
      </c>
      <c r="I442" s="513">
        <f t="shared" si="326"/>
        <v>0</v>
      </c>
      <c r="J442" s="513">
        <f t="shared" si="326"/>
        <v>0</v>
      </c>
      <c r="K442" s="513">
        <f t="shared" si="326"/>
        <v>0</v>
      </c>
      <c r="L442" s="513">
        <f t="shared" si="326"/>
        <v>0</v>
      </c>
      <c r="M442" s="513">
        <f t="shared" si="326"/>
        <v>0</v>
      </c>
      <c r="N442" s="513">
        <f t="shared" si="326"/>
        <v>0</v>
      </c>
      <c r="O442" s="513">
        <f t="shared" si="326"/>
        <v>0</v>
      </c>
      <c r="P442" s="513">
        <f t="shared" si="326"/>
        <v>0</v>
      </c>
      <c r="Q442" s="131">
        <f t="shared" si="326"/>
        <v>0</v>
      </c>
      <c r="R442" s="493"/>
      <c r="S442" s="51" t="s">
        <v>674</v>
      </c>
      <c r="T442" s="495" t="s">
        <v>480</v>
      </c>
      <c r="U442" s="513">
        <f t="shared" si="313"/>
        <v>0</v>
      </c>
      <c r="V442" s="513">
        <f t="shared" si="314"/>
        <v>0</v>
      </c>
      <c r="W442" s="513">
        <f t="shared" si="315"/>
        <v>0</v>
      </c>
      <c r="X442" s="513">
        <f t="shared" si="316"/>
        <v>0</v>
      </c>
      <c r="Y442" s="513">
        <f t="shared" si="317"/>
        <v>0</v>
      </c>
      <c r="Z442" s="513">
        <f t="shared" si="318"/>
        <v>0</v>
      </c>
      <c r="AA442" s="513">
        <f t="shared" si="319"/>
        <v>0</v>
      </c>
      <c r="AB442" s="513">
        <f t="shared" si="320"/>
        <v>0</v>
      </c>
      <c r="AC442" s="513">
        <f t="shared" si="321"/>
        <v>0</v>
      </c>
      <c r="AD442" s="513">
        <f t="shared" si="322"/>
        <v>0</v>
      </c>
      <c r="AE442" s="513">
        <f t="shared" si="323"/>
        <v>0</v>
      </c>
      <c r="AF442" s="513">
        <f t="shared" si="324"/>
        <v>0</v>
      </c>
      <c r="AG442" s="498">
        <f t="shared" si="325"/>
        <v>0</v>
      </c>
    </row>
    <row r="443" spans="2:33" x14ac:dyDescent="0.2">
      <c r="B443" s="51" t="s">
        <v>37</v>
      </c>
      <c r="C443" s="509" t="s">
        <v>481</v>
      </c>
      <c r="D443" s="510" t="s">
        <v>131</v>
      </c>
      <c r="E443" s="513">
        <f t="shared" si="326"/>
        <v>0</v>
      </c>
      <c r="F443" s="513">
        <f t="shared" si="326"/>
        <v>0</v>
      </c>
      <c r="G443" s="513">
        <f t="shared" si="326"/>
        <v>0</v>
      </c>
      <c r="H443" s="513">
        <f t="shared" si="326"/>
        <v>0</v>
      </c>
      <c r="I443" s="513">
        <f t="shared" si="326"/>
        <v>0</v>
      </c>
      <c r="J443" s="513">
        <f t="shared" si="326"/>
        <v>0</v>
      </c>
      <c r="K443" s="513">
        <f t="shared" si="326"/>
        <v>0</v>
      </c>
      <c r="L443" s="513">
        <f t="shared" si="326"/>
        <v>0</v>
      </c>
      <c r="M443" s="513">
        <f t="shared" si="326"/>
        <v>0</v>
      </c>
      <c r="N443" s="513">
        <f t="shared" si="326"/>
        <v>0</v>
      </c>
      <c r="O443" s="513">
        <f t="shared" si="326"/>
        <v>0</v>
      </c>
      <c r="P443" s="513">
        <f t="shared" si="326"/>
        <v>0</v>
      </c>
      <c r="Q443" s="131">
        <f t="shared" si="326"/>
        <v>0</v>
      </c>
      <c r="R443" s="493"/>
      <c r="S443" s="51" t="s">
        <v>37</v>
      </c>
      <c r="T443" s="509" t="s">
        <v>481</v>
      </c>
      <c r="U443" s="513">
        <f t="shared" si="313"/>
        <v>0</v>
      </c>
      <c r="V443" s="513">
        <f t="shared" si="314"/>
        <v>0</v>
      </c>
      <c r="W443" s="513">
        <f t="shared" si="315"/>
        <v>0</v>
      </c>
      <c r="X443" s="513">
        <f t="shared" si="316"/>
        <v>0</v>
      </c>
      <c r="Y443" s="513">
        <f t="shared" si="317"/>
        <v>0</v>
      </c>
      <c r="Z443" s="513">
        <f t="shared" si="318"/>
        <v>0</v>
      </c>
      <c r="AA443" s="513">
        <f t="shared" si="319"/>
        <v>0</v>
      </c>
      <c r="AB443" s="513">
        <f t="shared" si="320"/>
        <v>0</v>
      </c>
      <c r="AC443" s="513">
        <f t="shared" si="321"/>
        <v>0</v>
      </c>
      <c r="AD443" s="513">
        <f t="shared" si="322"/>
        <v>0</v>
      </c>
      <c r="AE443" s="513">
        <f t="shared" si="323"/>
        <v>0</v>
      </c>
      <c r="AF443" s="513">
        <f t="shared" si="324"/>
        <v>0</v>
      </c>
      <c r="AG443" s="131">
        <f t="shared" si="325"/>
        <v>0</v>
      </c>
    </row>
    <row r="444" spans="2:33" x14ac:dyDescent="0.2">
      <c r="B444" s="51" t="s">
        <v>38</v>
      </c>
      <c r="C444" s="511" t="s">
        <v>482</v>
      </c>
      <c r="D444" s="510" t="s">
        <v>131</v>
      </c>
      <c r="E444" s="513">
        <f t="shared" si="326"/>
        <v>0</v>
      </c>
      <c r="F444" s="513">
        <f t="shared" si="326"/>
        <v>0</v>
      </c>
      <c r="G444" s="513">
        <f t="shared" si="326"/>
        <v>0</v>
      </c>
      <c r="H444" s="513">
        <f t="shared" si="326"/>
        <v>0</v>
      </c>
      <c r="I444" s="513">
        <f t="shared" si="326"/>
        <v>0</v>
      </c>
      <c r="J444" s="513">
        <f t="shared" si="326"/>
        <v>0</v>
      </c>
      <c r="K444" s="513">
        <f t="shared" si="326"/>
        <v>0</v>
      </c>
      <c r="L444" s="513">
        <f t="shared" si="326"/>
        <v>0</v>
      </c>
      <c r="M444" s="513">
        <f t="shared" si="326"/>
        <v>0</v>
      </c>
      <c r="N444" s="513">
        <f t="shared" si="326"/>
        <v>0</v>
      </c>
      <c r="O444" s="513">
        <f t="shared" si="326"/>
        <v>0</v>
      </c>
      <c r="P444" s="513">
        <f t="shared" si="326"/>
        <v>0</v>
      </c>
      <c r="Q444" s="131">
        <f t="shared" si="326"/>
        <v>0</v>
      </c>
      <c r="R444" s="493"/>
      <c r="S444" s="51" t="s">
        <v>38</v>
      </c>
      <c r="T444" s="511" t="s">
        <v>482</v>
      </c>
      <c r="U444" s="513">
        <f t="shared" si="313"/>
        <v>0</v>
      </c>
      <c r="V444" s="513">
        <f t="shared" si="314"/>
        <v>0</v>
      </c>
      <c r="W444" s="513">
        <f t="shared" si="315"/>
        <v>0</v>
      </c>
      <c r="X444" s="513">
        <f t="shared" si="316"/>
        <v>0</v>
      </c>
      <c r="Y444" s="513">
        <f t="shared" si="317"/>
        <v>0</v>
      </c>
      <c r="Z444" s="513">
        <f t="shared" si="318"/>
        <v>0</v>
      </c>
      <c r="AA444" s="513">
        <f t="shared" si="319"/>
        <v>0</v>
      </c>
      <c r="AB444" s="513">
        <f t="shared" si="320"/>
        <v>0</v>
      </c>
      <c r="AC444" s="513">
        <f t="shared" si="321"/>
        <v>0</v>
      </c>
      <c r="AD444" s="513">
        <f t="shared" si="322"/>
        <v>0</v>
      </c>
      <c r="AE444" s="513">
        <f t="shared" si="323"/>
        <v>0</v>
      </c>
      <c r="AF444" s="513">
        <f t="shared" si="324"/>
        <v>0</v>
      </c>
      <c r="AG444" s="131">
        <f t="shared" si="325"/>
        <v>0</v>
      </c>
    </row>
    <row r="445" spans="2:33" x14ac:dyDescent="0.2">
      <c r="B445" s="51" t="s">
        <v>39</v>
      </c>
      <c r="C445" s="511" t="s">
        <v>483</v>
      </c>
      <c r="D445" s="510" t="s">
        <v>131</v>
      </c>
      <c r="E445" s="513">
        <f t="shared" si="326"/>
        <v>0</v>
      </c>
      <c r="F445" s="513">
        <f t="shared" si="326"/>
        <v>0</v>
      </c>
      <c r="G445" s="513">
        <f t="shared" si="326"/>
        <v>0</v>
      </c>
      <c r="H445" s="513">
        <f t="shared" si="326"/>
        <v>0</v>
      </c>
      <c r="I445" s="513">
        <f t="shared" si="326"/>
        <v>0</v>
      </c>
      <c r="J445" s="513">
        <f t="shared" si="326"/>
        <v>0</v>
      </c>
      <c r="K445" s="513">
        <f t="shared" si="326"/>
        <v>0</v>
      </c>
      <c r="L445" s="513">
        <f t="shared" si="326"/>
        <v>0</v>
      </c>
      <c r="M445" s="513">
        <f t="shared" si="326"/>
        <v>0</v>
      </c>
      <c r="N445" s="513">
        <f t="shared" si="326"/>
        <v>0</v>
      </c>
      <c r="O445" s="513">
        <f t="shared" si="326"/>
        <v>0</v>
      </c>
      <c r="P445" s="513">
        <f t="shared" si="326"/>
        <v>0</v>
      </c>
      <c r="Q445" s="131">
        <f t="shared" si="326"/>
        <v>0</v>
      </c>
      <c r="R445" s="493"/>
      <c r="S445" s="51" t="s">
        <v>39</v>
      </c>
      <c r="T445" s="511" t="s">
        <v>483</v>
      </c>
      <c r="U445" s="513">
        <f t="shared" si="313"/>
        <v>0</v>
      </c>
      <c r="V445" s="513">
        <f t="shared" si="314"/>
        <v>0</v>
      </c>
      <c r="W445" s="513">
        <f t="shared" si="315"/>
        <v>0</v>
      </c>
      <c r="X445" s="513">
        <f t="shared" si="316"/>
        <v>0</v>
      </c>
      <c r="Y445" s="513">
        <f t="shared" si="317"/>
        <v>0</v>
      </c>
      <c r="Z445" s="513">
        <f t="shared" si="318"/>
        <v>0</v>
      </c>
      <c r="AA445" s="513">
        <f t="shared" si="319"/>
        <v>0</v>
      </c>
      <c r="AB445" s="513">
        <f t="shared" si="320"/>
        <v>0</v>
      </c>
      <c r="AC445" s="513">
        <f t="shared" si="321"/>
        <v>0</v>
      </c>
      <c r="AD445" s="513">
        <f t="shared" si="322"/>
        <v>0</v>
      </c>
      <c r="AE445" s="513">
        <f t="shared" si="323"/>
        <v>0</v>
      </c>
      <c r="AF445" s="513">
        <f t="shared" si="324"/>
        <v>0</v>
      </c>
      <c r="AG445" s="131">
        <f t="shared" si="325"/>
        <v>0</v>
      </c>
    </row>
    <row r="446" spans="2:33" x14ac:dyDescent="0.2">
      <c r="B446" s="51" t="s">
        <v>42</v>
      </c>
      <c r="C446" s="512" t="s">
        <v>484</v>
      </c>
      <c r="D446" s="510" t="s">
        <v>485</v>
      </c>
      <c r="E446" s="513">
        <f t="shared" si="326"/>
        <v>0</v>
      </c>
      <c r="F446" s="513">
        <f t="shared" si="326"/>
        <v>0</v>
      </c>
      <c r="G446" s="513">
        <f t="shared" si="326"/>
        <v>0</v>
      </c>
      <c r="H446" s="513">
        <f t="shared" si="326"/>
        <v>0</v>
      </c>
      <c r="I446" s="513">
        <f t="shared" si="326"/>
        <v>0</v>
      </c>
      <c r="J446" s="513">
        <f t="shared" si="326"/>
        <v>0</v>
      </c>
      <c r="K446" s="513">
        <f t="shared" si="326"/>
        <v>0</v>
      </c>
      <c r="L446" s="513">
        <f t="shared" si="326"/>
        <v>0</v>
      </c>
      <c r="M446" s="513">
        <f t="shared" si="326"/>
        <v>0</v>
      </c>
      <c r="N446" s="513">
        <f t="shared" si="326"/>
        <v>0</v>
      </c>
      <c r="O446" s="513">
        <f t="shared" si="326"/>
        <v>0</v>
      </c>
      <c r="P446" s="513">
        <f t="shared" si="326"/>
        <v>0</v>
      </c>
      <c r="Q446" s="131">
        <f t="shared" si="326"/>
        <v>0</v>
      </c>
      <c r="R446" s="493"/>
      <c r="S446" s="51" t="s">
        <v>42</v>
      </c>
      <c r="T446" s="512" t="s">
        <v>484</v>
      </c>
      <c r="U446" s="513">
        <f t="shared" si="313"/>
        <v>0</v>
      </c>
      <c r="V446" s="513">
        <f t="shared" si="314"/>
        <v>0</v>
      </c>
      <c r="W446" s="513">
        <f t="shared" si="315"/>
        <v>0</v>
      </c>
      <c r="X446" s="513">
        <f t="shared" si="316"/>
        <v>0</v>
      </c>
      <c r="Y446" s="513">
        <f t="shared" si="317"/>
        <v>0</v>
      </c>
      <c r="Z446" s="513">
        <f t="shared" si="318"/>
        <v>0</v>
      </c>
      <c r="AA446" s="513">
        <f t="shared" si="319"/>
        <v>0</v>
      </c>
      <c r="AB446" s="513">
        <f t="shared" si="320"/>
        <v>0</v>
      </c>
      <c r="AC446" s="513">
        <f t="shared" si="321"/>
        <v>0</v>
      </c>
      <c r="AD446" s="513">
        <f t="shared" si="322"/>
        <v>0</v>
      </c>
      <c r="AE446" s="513">
        <f t="shared" si="323"/>
        <v>0</v>
      </c>
      <c r="AF446" s="513">
        <f t="shared" si="324"/>
        <v>0</v>
      </c>
      <c r="AG446" s="131">
        <f t="shared" si="325"/>
        <v>0</v>
      </c>
    </row>
    <row r="447" spans="2:33" x14ac:dyDescent="0.2">
      <c r="B447" s="764" t="s">
        <v>675</v>
      </c>
      <c r="C447" s="512" t="s">
        <v>496</v>
      </c>
      <c r="D447" s="510" t="s">
        <v>485</v>
      </c>
      <c r="E447" s="521">
        <f t="shared" si="326"/>
        <v>0</v>
      </c>
      <c r="F447" s="521">
        <f t="shared" si="326"/>
        <v>0</v>
      </c>
      <c r="G447" s="521">
        <f t="shared" si="326"/>
        <v>0</v>
      </c>
      <c r="H447" s="521">
        <f t="shared" si="326"/>
        <v>0</v>
      </c>
      <c r="I447" s="521">
        <f t="shared" si="326"/>
        <v>0</v>
      </c>
      <c r="J447" s="521">
        <f t="shared" si="326"/>
        <v>0</v>
      </c>
      <c r="K447" s="521">
        <f t="shared" si="326"/>
        <v>0</v>
      </c>
      <c r="L447" s="521">
        <f t="shared" si="326"/>
        <v>0</v>
      </c>
      <c r="M447" s="521">
        <f t="shared" si="326"/>
        <v>0</v>
      </c>
      <c r="N447" s="521">
        <f t="shared" si="326"/>
        <v>0</v>
      </c>
      <c r="O447" s="521">
        <f t="shared" si="326"/>
        <v>0</v>
      </c>
      <c r="P447" s="521">
        <f t="shared" si="326"/>
        <v>0</v>
      </c>
      <c r="Q447" s="131">
        <f t="shared" si="326"/>
        <v>0</v>
      </c>
      <c r="R447" s="493"/>
      <c r="S447" s="764" t="s">
        <v>675</v>
      </c>
      <c r="T447" s="512" t="s">
        <v>496</v>
      </c>
      <c r="U447" s="521">
        <f t="shared" si="313"/>
        <v>0</v>
      </c>
      <c r="V447" s="521">
        <f t="shared" si="314"/>
        <v>0</v>
      </c>
      <c r="W447" s="521">
        <f t="shared" si="315"/>
        <v>0</v>
      </c>
      <c r="X447" s="521">
        <f t="shared" si="316"/>
        <v>0</v>
      </c>
      <c r="Y447" s="521">
        <f t="shared" si="317"/>
        <v>0</v>
      </c>
      <c r="Z447" s="521">
        <f t="shared" si="318"/>
        <v>0</v>
      </c>
      <c r="AA447" s="521">
        <f t="shared" si="319"/>
        <v>0</v>
      </c>
      <c r="AB447" s="521">
        <f t="shared" si="320"/>
        <v>0</v>
      </c>
      <c r="AC447" s="521">
        <f t="shared" si="321"/>
        <v>0</v>
      </c>
      <c r="AD447" s="521">
        <f t="shared" si="322"/>
        <v>0</v>
      </c>
      <c r="AE447" s="521">
        <f t="shared" si="323"/>
        <v>0</v>
      </c>
      <c r="AF447" s="521">
        <f t="shared" si="324"/>
        <v>0</v>
      </c>
      <c r="AG447" s="131">
        <f t="shared" si="325"/>
        <v>0</v>
      </c>
    </row>
    <row r="448" spans="2:33" x14ac:dyDescent="0.2">
      <c r="B448" s="767" t="s">
        <v>676</v>
      </c>
      <c r="C448" s="527" t="s">
        <v>491</v>
      </c>
      <c r="D448" s="528" t="s">
        <v>485</v>
      </c>
      <c r="E448" s="531">
        <f t="shared" si="326"/>
        <v>0</v>
      </c>
      <c r="F448" s="531">
        <f t="shared" si="326"/>
        <v>0</v>
      </c>
      <c r="G448" s="531">
        <f t="shared" si="326"/>
        <v>0</v>
      </c>
      <c r="H448" s="531">
        <f t="shared" si="326"/>
        <v>0</v>
      </c>
      <c r="I448" s="531">
        <f t="shared" si="326"/>
        <v>0</v>
      </c>
      <c r="J448" s="531">
        <f t="shared" si="326"/>
        <v>0</v>
      </c>
      <c r="K448" s="531">
        <f t="shared" si="326"/>
        <v>0</v>
      </c>
      <c r="L448" s="531">
        <f t="shared" si="326"/>
        <v>0</v>
      </c>
      <c r="M448" s="531">
        <f t="shared" si="326"/>
        <v>0</v>
      </c>
      <c r="N448" s="531">
        <f t="shared" si="326"/>
        <v>0</v>
      </c>
      <c r="O448" s="531">
        <f t="shared" si="326"/>
        <v>0</v>
      </c>
      <c r="P448" s="531">
        <f t="shared" si="326"/>
        <v>0</v>
      </c>
      <c r="Q448" s="529">
        <f t="shared" si="326"/>
        <v>0</v>
      </c>
      <c r="R448" s="493"/>
      <c r="S448" s="767" t="s">
        <v>676</v>
      </c>
      <c r="T448" s="527" t="s">
        <v>491</v>
      </c>
      <c r="U448" s="531">
        <f t="shared" si="313"/>
        <v>0</v>
      </c>
      <c r="V448" s="531">
        <f t="shared" si="314"/>
        <v>0</v>
      </c>
      <c r="W448" s="531">
        <f t="shared" si="315"/>
        <v>0</v>
      </c>
      <c r="X448" s="531">
        <f t="shared" si="316"/>
        <v>0</v>
      </c>
      <c r="Y448" s="531">
        <f t="shared" si="317"/>
        <v>0</v>
      </c>
      <c r="Z448" s="531">
        <f t="shared" si="318"/>
        <v>0</v>
      </c>
      <c r="AA448" s="531">
        <f t="shared" si="319"/>
        <v>0</v>
      </c>
      <c r="AB448" s="531">
        <f t="shared" si="320"/>
        <v>0</v>
      </c>
      <c r="AC448" s="531">
        <f t="shared" si="321"/>
        <v>0</v>
      </c>
      <c r="AD448" s="531">
        <f t="shared" si="322"/>
        <v>0</v>
      </c>
      <c r="AE448" s="531">
        <f t="shared" si="323"/>
        <v>0</v>
      </c>
      <c r="AF448" s="531">
        <f t="shared" si="324"/>
        <v>0</v>
      </c>
      <c r="AG448" s="529">
        <f t="shared" si="325"/>
        <v>0</v>
      </c>
    </row>
    <row r="449" spans="2:33" x14ac:dyDescent="0.2">
      <c r="B449" s="768"/>
      <c r="C449" s="527" t="s">
        <v>677</v>
      </c>
      <c r="D449" s="528"/>
      <c r="E449" s="531">
        <f t="shared" si="326"/>
        <v>0</v>
      </c>
      <c r="F449" s="531">
        <f t="shared" si="326"/>
        <v>0</v>
      </c>
      <c r="G449" s="531">
        <f t="shared" si="326"/>
        <v>0</v>
      </c>
      <c r="H449" s="531">
        <f t="shared" si="326"/>
        <v>0</v>
      </c>
      <c r="I449" s="531">
        <f t="shared" si="326"/>
        <v>0</v>
      </c>
      <c r="J449" s="531">
        <f t="shared" si="326"/>
        <v>0</v>
      </c>
      <c r="K449" s="531">
        <f t="shared" si="326"/>
        <v>0</v>
      </c>
      <c r="L449" s="531">
        <f t="shared" si="326"/>
        <v>0</v>
      </c>
      <c r="M449" s="531">
        <f t="shared" si="326"/>
        <v>0</v>
      </c>
      <c r="N449" s="531">
        <f t="shared" si="326"/>
        <v>0</v>
      </c>
      <c r="O449" s="531">
        <f t="shared" si="326"/>
        <v>0</v>
      </c>
      <c r="P449" s="531">
        <f t="shared" si="326"/>
        <v>0</v>
      </c>
      <c r="Q449" s="529">
        <f t="shared" si="326"/>
        <v>0</v>
      </c>
      <c r="R449" s="493"/>
      <c r="S449" s="768"/>
      <c r="T449" s="527" t="s">
        <v>677</v>
      </c>
      <c r="U449" s="531">
        <f t="shared" si="313"/>
        <v>0</v>
      </c>
      <c r="V449" s="531">
        <f t="shared" si="314"/>
        <v>0</v>
      </c>
      <c r="W449" s="531">
        <f t="shared" si="315"/>
        <v>0</v>
      </c>
      <c r="X449" s="531">
        <f t="shared" si="316"/>
        <v>0</v>
      </c>
      <c r="Y449" s="531">
        <f t="shared" si="317"/>
        <v>0</v>
      </c>
      <c r="Z449" s="531">
        <f t="shared" si="318"/>
        <v>0</v>
      </c>
      <c r="AA449" s="531">
        <f t="shared" si="319"/>
        <v>0</v>
      </c>
      <c r="AB449" s="531">
        <f t="shared" si="320"/>
        <v>0</v>
      </c>
      <c r="AC449" s="531">
        <f t="shared" si="321"/>
        <v>0</v>
      </c>
      <c r="AD449" s="531">
        <f t="shared" si="322"/>
        <v>0</v>
      </c>
      <c r="AE449" s="531">
        <f t="shared" si="323"/>
        <v>0</v>
      </c>
      <c r="AF449" s="531">
        <f t="shared" si="324"/>
        <v>0</v>
      </c>
      <c r="AG449" s="529">
        <f t="shared" si="325"/>
        <v>0</v>
      </c>
    </row>
    <row r="450" spans="2:33" x14ac:dyDescent="0.2">
      <c r="B450" s="48" t="s">
        <v>273</v>
      </c>
      <c r="C450" s="491" t="s">
        <v>501</v>
      </c>
      <c r="D450" s="515" t="s">
        <v>131</v>
      </c>
      <c r="E450" s="133">
        <f t="shared" si="326"/>
        <v>0</v>
      </c>
      <c r="F450" s="133">
        <f t="shared" si="326"/>
        <v>0</v>
      </c>
      <c r="G450" s="133">
        <f t="shared" si="326"/>
        <v>0</v>
      </c>
      <c r="H450" s="133">
        <f t="shared" si="326"/>
        <v>0</v>
      </c>
      <c r="I450" s="133">
        <f t="shared" si="326"/>
        <v>0</v>
      </c>
      <c r="J450" s="133">
        <f t="shared" si="326"/>
        <v>0</v>
      </c>
      <c r="K450" s="133">
        <f t="shared" si="326"/>
        <v>0</v>
      </c>
      <c r="L450" s="133">
        <f t="shared" si="326"/>
        <v>0</v>
      </c>
      <c r="M450" s="133">
        <f t="shared" si="326"/>
        <v>0</v>
      </c>
      <c r="N450" s="133">
        <f t="shared" si="326"/>
        <v>0</v>
      </c>
      <c r="O450" s="133">
        <f t="shared" si="326"/>
        <v>0</v>
      </c>
      <c r="P450" s="133">
        <f t="shared" si="326"/>
        <v>0</v>
      </c>
      <c r="Q450" s="134">
        <f t="shared" si="326"/>
        <v>0</v>
      </c>
      <c r="R450" s="493"/>
      <c r="S450" s="48" t="s">
        <v>273</v>
      </c>
      <c r="T450" s="491" t="s">
        <v>501</v>
      </c>
      <c r="U450" s="133">
        <f t="shared" si="313"/>
        <v>0</v>
      </c>
      <c r="V450" s="133">
        <f t="shared" si="314"/>
        <v>0</v>
      </c>
      <c r="W450" s="133">
        <f t="shared" si="315"/>
        <v>0</v>
      </c>
      <c r="X450" s="133">
        <f t="shared" si="316"/>
        <v>0</v>
      </c>
      <c r="Y450" s="133">
        <f t="shared" si="317"/>
        <v>0</v>
      </c>
      <c r="Z450" s="133">
        <f t="shared" si="318"/>
        <v>0</v>
      </c>
      <c r="AA450" s="133">
        <f t="shared" si="319"/>
        <v>0</v>
      </c>
      <c r="AB450" s="133">
        <f t="shared" si="320"/>
        <v>0</v>
      </c>
      <c r="AC450" s="133">
        <f t="shared" si="321"/>
        <v>0</v>
      </c>
      <c r="AD450" s="133">
        <f t="shared" si="322"/>
        <v>0</v>
      </c>
      <c r="AE450" s="133">
        <f t="shared" si="323"/>
        <v>0</v>
      </c>
      <c r="AF450" s="133">
        <f t="shared" si="324"/>
        <v>0</v>
      </c>
      <c r="AG450" s="134">
        <f t="shared" si="325"/>
        <v>0</v>
      </c>
    </row>
    <row r="451" spans="2:33" x14ac:dyDescent="0.2">
      <c r="B451" s="762" t="s">
        <v>459</v>
      </c>
      <c r="C451" s="507" t="s">
        <v>678</v>
      </c>
      <c r="D451" s="508" t="s">
        <v>131</v>
      </c>
      <c r="E451" s="135">
        <f t="shared" si="326"/>
        <v>0</v>
      </c>
      <c r="F451" s="135">
        <f t="shared" si="326"/>
        <v>0</v>
      </c>
      <c r="G451" s="135">
        <f t="shared" si="326"/>
        <v>0</v>
      </c>
      <c r="H451" s="135">
        <f t="shared" si="326"/>
        <v>0</v>
      </c>
      <c r="I451" s="135">
        <f t="shared" si="326"/>
        <v>0</v>
      </c>
      <c r="J451" s="135">
        <f t="shared" si="326"/>
        <v>0</v>
      </c>
      <c r="K451" s="135">
        <f t="shared" si="326"/>
        <v>0</v>
      </c>
      <c r="L451" s="135">
        <f t="shared" si="326"/>
        <v>0</v>
      </c>
      <c r="M451" s="135">
        <f t="shared" si="326"/>
        <v>0</v>
      </c>
      <c r="N451" s="135">
        <f t="shared" si="326"/>
        <v>0</v>
      </c>
      <c r="O451" s="135">
        <f t="shared" si="326"/>
        <v>0</v>
      </c>
      <c r="P451" s="135">
        <f t="shared" si="326"/>
        <v>0</v>
      </c>
      <c r="Q451" s="130">
        <f t="shared" si="326"/>
        <v>0</v>
      </c>
      <c r="R451" s="493"/>
      <c r="S451" s="762" t="s">
        <v>459</v>
      </c>
      <c r="T451" s="507" t="s">
        <v>678</v>
      </c>
      <c r="U451" s="135">
        <f t="shared" si="313"/>
        <v>0</v>
      </c>
      <c r="V451" s="135">
        <f t="shared" si="314"/>
        <v>0</v>
      </c>
      <c r="W451" s="135">
        <f t="shared" si="315"/>
        <v>0</v>
      </c>
      <c r="X451" s="135">
        <f t="shared" si="316"/>
        <v>0</v>
      </c>
      <c r="Y451" s="135">
        <f t="shared" si="317"/>
        <v>0</v>
      </c>
      <c r="Z451" s="135">
        <f t="shared" si="318"/>
        <v>0</v>
      </c>
      <c r="AA451" s="135">
        <f t="shared" si="319"/>
        <v>0</v>
      </c>
      <c r="AB451" s="135">
        <f t="shared" si="320"/>
        <v>0</v>
      </c>
      <c r="AC451" s="135">
        <f t="shared" si="321"/>
        <v>0</v>
      </c>
      <c r="AD451" s="135">
        <f t="shared" si="322"/>
        <v>0</v>
      </c>
      <c r="AE451" s="135">
        <f t="shared" si="323"/>
        <v>0</v>
      </c>
      <c r="AF451" s="135">
        <f t="shared" si="324"/>
        <v>0</v>
      </c>
      <c r="AG451" s="130">
        <f t="shared" si="325"/>
        <v>0</v>
      </c>
    </row>
    <row r="452" spans="2:33" x14ac:dyDescent="0.2">
      <c r="B452" s="51"/>
      <c r="C452" s="511" t="s">
        <v>502</v>
      </c>
      <c r="D452" s="526"/>
      <c r="E452" s="513">
        <f t="shared" si="326"/>
        <v>0</v>
      </c>
      <c r="F452" s="513">
        <f t="shared" si="326"/>
        <v>0</v>
      </c>
      <c r="G452" s="513">
        <f t="shared" si="326"/>
        <v>0</v>
      </c>
      <c r="H452" s="513">
        <f t="shared" si="326"/>
        <v>0</v>
      </c>
      <c r="I452" s="513">
        <f t="shared" si="326"/>
        <v>0</v>
      </c>
      <c r="J452" s="513">
        <f t="shared" si="326"/>
        <v>0</v>
      </c>
      <c r="K452" s="513">
        <f t="shared" si="326"/>
        <v>0</v>
      </c>
      <c r="L452" s="513">
        <f t="shared" si="326"/>
        <v>0</v>
      </c>
      <c r="M452" s="513">
        <f t="shared" si="326"/>
        <v>0</v>
      </c>
      <c r="N452" s="513">
        <f t="shared" si="326"/>
        <v>0</v>
      </c>
      <c r="O452" s="513">
        <f t="shared" si="326"/>
        <v>0</v>
      </c>
      <c r="P452" s="513">
        <f t="shared" si="326"/>
        <v>0</v>
      </c>
      <c r="Q452" s="131">
        <f t="shared" si="326"/>
        <v>0</v>
      </c>
      <c r="R452" s="493"/>
      <c r="S452" s="51"/>
      <c r="T452" s="511" t="s">
        <v>502</v>
      </c>
      <c r="U452" s="513">
        <f t="shared" si="313"/>
        <v>0</v>
      </c>
      <c r="V452" s="513">
        <f t="shared" si="314"/>
        <v>0</v>
      </c>
      <c r="W452" s="513">
        <f t="shared" si="315"/>
        <v>0</v>
      </c>
      <c r="X452" s="513">
        <f t="shared" si="316"/>
        <v>0</v>
      </c>
      <c r="Y452" s="513">
        <f t="shared" si="317"/>
        <v>0</v>
      </c>
      <c r="Z452" s="513">
        <f t="shared" si="318"/>
        <v>0</v>
      </c>
      <c r="AA452" s="513">
        <f t="shared" si="319"/>
        <v>0</v>
      </c>
      <c r="AB452" s="513">
        <f t="shared" si="320"/>
        <v>0</v>
      </c>
      <c r="AC452" s="513">
        <f t="shared" si="321"/>
        <v>0</v>
      </c>
      <c r="AD452" s="513">
        <f t="shared" si="322"/>
        <v>0</v>
      </c>
      <c r="AE452" s="513">
        <f t="shared" si="323"/>
        <v>0</v>
      </c>
      <c r="AF452" s="513">
        <f t="shared" si="324"/>
        <v>0</v>
      </c>
      <c r="AG452" s="498">
        <f t="shared" si="325"/>
        <v>0</v>
      </c>
    </row>
    <row r="453" spans="2:33" x14ac:dyDescent="0.2">
      <c r="B453" s="51" t="s">
        <v>679</v>
      </c>
      <c r="C453" s="509" t="s">
        <v>488</v>
      </c>
      <c r="D453" s="510"/>
      <c r="E453" s="513">
        <f t="shared" si="326"/>
        <v>0</v>
      </c>
      <c r="F453" s="513">
        <f t="shared" si="326"/>
        <v>0</v>
      </c>
      <c r="G453" s="513">
        <f t="shared" si="326"/>
        <v>0</v>
      </c>
      <c r="H453" s="513">
        <f t="shared" si="326"/>
        <v>0</v>
      </c>
      <c r="I453" s="513">
        <f t="shared" si="326"/>
        <v>0</v>
      </c>
      <c r="J453" s="513">
        <f t="shared" si="326"/>
        <v>0</v>
      </c>
      <c r="K453" s="513">
        <f t="shared" si="326"/>
        <v>0</v>
      </c>
      <c r="L453" s="513">
        <f t="shared" si="326"/>
        <v>0</v>
      </c>
      <c r="M453" s="513">
        <f t="shared" si="326"/>
        <v>0</v>
      </c>
      <c r="N453" s="513">
        <f t="shared" si="326"/>
        <v>0</v>
      </c>
      <c r="O453" s="513">
        <f t="shared" si="326"/>
        <v>0</v>
      </c>
      <c r="P453" s="513">
        <f t="shared" si="326"/>
        <v>0</v>
      </c>
      <c r="Q453" s="131">
        <f t="shared" si="326"/>
        <v>0</v>
      </c>
      <c r="R453" s="493"/>
      <c r="S453" s="51" t="s">
        <v>679</v>
      </c>
      <c r="T453" s="509" t="s">
        <v>488</v>
      </c>
      <c r="U453" s="513">
        <f t="shared" si="313"/>
        <v>0</v>
      </c>
      <c r="V453" s="513">
        <f t="shared" si="314"/>
        <v>0</v>
      </c>
      <c r="W453" s="513">
        <f t="shared" si="315"/>
        <v>0</v>
      </c>
      <c r="X453" s="513">
        <f t="shared" si="316"/>
        <v>0</v>
      </c>
      <c r="Y453" s="513">
        <f t="shared" si="317"/>
        <v>0</v>
      </c>
      <c r="Z453" s="513">
        <f t="shared" si="318"/>
        <v>0</v>
      </c>
      <c r="AA453" s="513">
        <f t="shared" si="319"/>
        <v>0</v>
      </c>
      <c r="AB453" s="513">
        <f t="shared" si="320"/>
        <v>0</v>
      </c>
      <c r="AC453" s="513">
        <f t="shared" si="321"/>
        <v>0</v>
      </c>
      <c r="AD453" s="513">
        <f t="shared" si="322"/>
        <v>0</v>
      </c>
      <c r="AE453" s="513">
        <f t="shared" si="323"/>
        <v>0</v>
      </c>
      <c r="AF453" s="513">
        <f t="shared" si="324"/>
        <v>0</v>
      </c>
      <c r="AG453" s="498">
        <f t="shared" si="325"/>
        <v>0</v>
      </c>
    </row>
    <row r="454" spans="2:33" x14ac:dyDescent="0.2">
      <c r="B454" s="51" t="s">
        <v>680</v>
      </c>
      <c r="C454" s="495" t="s">
        <v>648</v>
      </c>
      <c r="D454" s="510" t="s">
        <v>479</v>
      </c>
      <c r="E454" s="513">
        <f t="shared" si="326"/>
        <v>0</v>
      </c>
      <c r="F454" s="513">
        <f t="shared" si="326"/>
        <v>0</v>
      </c>
      <c r="G454" s="513">
        <f t="shared" si="326"/>
        <v>0</v>
      </c>
      <c r="H454" s="513">
        <f t="shared" si="326"/>
        <v>0</v>
      </c>
      <c r="I454" s="513">
        <f t="shared" si="326"/>
        <v>0</v>
      </c>
      <c r="J454" s="513">
        <f t="shared" si="326"/>
        <v>0</v>
      </c>
      <c r="K454" s="513">
        <f t="shared" si="326"/>
        <v>0</v>
      </c>
      <c r="L454" s="513">
        <f t="shared" si="326"/>
        <v>0</v>
      </c>
      <c r="M454" s="513">
        <f t="shared" si="326"/>
        <v>0</v>
      </c>
      <c r="N454" s="513">
        <f t="shared" si="326"/>
        <v>0</v>
      </c>
      <c r="O454" s="513">
        <f t="shared" si="326"/>
        <v>0</v>
      </c>
      <c r="P454" s="513">
        <f t="shared" si="326"/>
        <v>0</v>
      </c>
      <c r="Q454" s="131">
        <f t="shared" si="326"/>
        <v>0</v>
      </c>
      <c r="R454" s="493"/>
      <c r="S454" s="51" t="s">
        <v>680</v>
      </c>
      <c r="T454" s="495" t="s">
        <v>648</v>
      </c>
      <c r="U454" s="513">
        <f t="shared" si="313"/>
        <v>0</v>
      </c>
      <c r="V454" s="513">
        <f t="shared" si="314"/>
        <v>0</v>
      </c>
      <c r="W454" s="513">
        <f t="shared" si="315"/>
        <v>0</v>
      </c>
      <c r="X454" s="513">
        <f t="shared" si="316"/>
        <v>0</v>
      </c>
      <c r="Y454" s="513">
        <f t="shared" si="317"/>
        <v>0</v>
      </c>
      <c r="Z454" s="513">
        <f t="shared" si="318"/>
        <v>0</v>
      </c>
      <c r="AA454" s="513">
        <f t="shared" si="319"/>
        <v>0</v>
      </c>
      <c r="AB454" s="513">
        <f t="shared" si="320"/>
        <v>0</v>
      </c>
      <c r="AC454" s="513">
        <f t="shared" si="321"/>
        <v>0</v>
      </c>
      <c r="AD454" s="513">
        <f t="shared" si="322"/>
        <v>0</v>
      </c>
      <c r="AE454" s="513">
        <f t="shared" si="323"/>
        <v>0</v>
      </c>
      <c r="AF454" s="513">
        <f t="shared" si="324"/>
        <v>0</v>
      </c>
      <c r="AG454" s="131">
        <f t="shared" si="325"/>
        <v>0</v>
      </c>
    </row>
    <row r="455" spans="2:33" x14ac:dyDescent="0.2">
      <c r="B455" s="51" t="s">
        <v>681</v>
      </c>
      <c r="C455" s="509" t="s">
        <v>481</v>
      </c>
      <c r="D455" s="510" t="s">
        <v>131</v>
      </c>
      <c r="E455" s="513">
        <f t="shared" ref="E455:Q470" si="327">+E92+E213+E334</f>
        <v>0</v>
      </c>
      <c r="F455" s="513">
        <f t="shared" si="327"/>
        <v>0</v>
      </c>
      <c r="G455" s="513">
        <f t="shared" si="327"/>
        <v>0</v>
      </c>
      <c r="H455" s="513">
        <f t="shared" si="327"/>
        <v>0</v>
      </c>
      <c r="I455" s="513">
        <f t="shared" si="327"/>
        <v>0</v>
      </c>
      <c r="J455" s="513">
        <f t="shared" si="327"/>
        <v>0</v>
      </c>
      <c r="K455" s="513">
        <f t="shared" si="327"/>
        <v>0</v>
      </c>
      <c r="L455" s="513">
        <f t="shared" si="327"/>
        <v>0</v>
      </c>
      <c r="M455" s="513">
        <f t="shared" si="327"/>
        <v>0</v>
      </c>
      <c r="N455" s="513">
        <f t="shared" si="327"/>
        <v>0</v>
      </c>
      <c r="O455" s="513">
        <f t="shared" si="327"/>
        <v>0</v>
      </c>
      <c r="P455" s="513">
        <f t="shared" si="327"/>
        <v>0</v>
      </c>
      <c r="Q455" s="131">
        <f t="shared" si="327"/>
        <v>0</v>
      </c>
      <c r="R455" s="493"/>
      <c r="S455" s="51" t="s">
        <v>681</v>
      </c>
      <c r="T455" s="509" t="s">
        <v>481</v>
      </c>
      <c r="U455" s="513">
        <f t="shared" si="313"/>
        <v>0</v>
      </c>
      <c r="V455" s="513">
        <f t="shared" si="314"/>
        <v>0</v>
      </c>
      <c r="W455" s="513">
        <f t="shared" si="315"/>
        <v>0</v>
      </c>
      <c r="X455" s="513">
        <f t="shared" si="316"/>
        <v>0</v>
      </c>
      <c r="Y455" s="513">
        <f t="shared" si="317"/>
        <v>0</v>
      </c>
      <c r="Z455" s="513">
        <f t="shared" si="318"/>
        <v>0</v>
      </c>
      <c r="AA455" s="513">
        <f t="shared" si="319"/>
        <v>0</v>
      </c>
      <c r="AB455" s="513">
        <f t="shared" si="320"/>
        <v>0</v>
      </c>
      <c r="AC455" s="513">
        <f t="shared" si="321"/>
        <v>0</v>
      </c>
      <c r="AD455" s="513">
        <f t="shared" si="322"/>
        <v>0</v>
      </c>
      <c r="AE455" s="513">
        <f t="shared" si="323"/>
        <v>0</v>
      </c>
      <c r="AF455" s="513">
        <f t="shared" si="324"/>
        <v>0</v>
      </c>
      <c r="AG455" s="131">
        <f t="shared" si="325"/>
        <v>0</v>
      </c>
    </row>
    <row r="456" spans="2:33" x14ac:dyDescent="0.2">
      <c r="B456" s="51" t="s">
        <v>682</v>
      </c>
      <c r="C456" s="512" t="s">
        <v>683</v>
      </c>
      <c r="D456" s="510" t="s">
        <v>131</v>
      </c>
      <c r="E456" s="513">
        <f t="shared" si="327"/>
        <v>0</v>
      </c>
      <c r="F456" s="513">
        <f t="shared" si="327"/>
        <v>0</v>
      </c>
      <c r="G456" s="513">
        <f t="shared" si="327"/>
        <v>0</v>
      </c>
      <c r="H456" s="513">
        <f t="shared" si="327"/>
        <v>0</v>
      </c>
      <c r="I456" s="513">
        <f t="shared" si="327"/>
        <v>0</v>
      </c>
      <c r="J456" s="513">
        <f t="shared" si="327"/>
        <v>0</v>
      </c>
      <c r="K456" s="513">
        <f t="shared" si="327"/>
        <v>0</v>
      </c>
      <c r="L456" s="513">
        <f t="shared" si="327"/>
        <v>0</v>
      </c>
      <c r="M456" s="513">
        <f t="shared" si="327"/>
        <v>0</v>
      </c>
      <c r="N456" s="513">
        <f t="shared" si="327"/>
        <v>0</v>
      </c>
      <c r="O456" s="513">
        <f t="shared" si="327"/>
        <v>0</v>
      </c>
      <c r="P456" s="513">
        <f t="shared" si="327"/>
        <v>0</v>
      </c>
      <c r="Q456" s="131">
        <f t="shared" si="327"/>
        <v>0</v>
      </c>
      <c r="R456" s="493"/>
      <c r="S456" s="51" t="s">
        <v>682</v>
      </c>
      <c r="T456" s="512" t="s">
        <v>683</v>
      </c>
      <c r="U456" s="513">
        <f t="shared" si="313"/>
        <v>0</v>
      </c>
      <c r="V456" s="513">
        <f t="shared" si="314"/>
        <v>0</v>
      </c>
      <c r="W456" s="513">
        <f t="shared" si="315"/>
        <v>0</v>
      </c>
      <c r="X456" s="513">
        <f t="shared" si="316"/>
        <v>0</v>
      </c>
      <c r="Y456" s="513">
        <f t="shared" si="317"/>
        <v>0</v>
      </c>
      <c r="Z456" s="513">
        <f t="shared" si="318"/>
        <v>0</v>
      </c>
      <c r="AA456" s="513">
        <f t="shared" si="319"/>
        <v>0</v>
      </c>
      <c r="AB456" s="513">
        <f t="shared" si="320"/>
        <v>0</v>
      </c>
      <c r="AC456" s="513">
        <f t="shared" si="321"/>
        <v>0</v>
      </c>
      <c r="AD456" s="513">
        <f t="shared" si="322"/>
        <v>0</v>
      </c>
      <c r="AE456" s="513">
        <f t="shared" si="323"/>
        <v>0</v>
      </c>
      <c r="AF456" s="513">
        <f t="shared" si="324"/>
        <v>0</v>
      </c>
      <c r="AG456" s="131">
        <f t="shared" si="325"/>
        <v>0</v>
      </c>
    </row>
    <row r="457" spans="2:33" x14ac:dyDescent="0.2">
      <c r="B457" s="25" t="s">
        <v>684</v>
      </c>
      <c r="C457" s="512" t="s">
        <v>685</v>
      </c>
      <c r="D457" s="510" t="s">
        <v>131</v>
      </c>
      <c r="E457" s="513">
        <f t="shared" si="327"/>
        <v>0</v>
      </c>
      <c r="F457" s="513">
        <f t="shared" si="327"/>
        <v>0</v>
      </c>
      <c r="G457" s="513">
        <f t="shared" si="327"/>
        <v>0</v>
      </c>
      <c r="H457" s="513">
        <f t="shared" si="327"/>
        <v>0</v>
      </c>
      <c r="I457" s="513">
        <f t="shared" si="327"/>
        <v>0</v>
      </c>
      <c r="J457" s="513">
        <f t="shared" si="327"/>
        <v>0</v>
      </c>
      <c r="K457" s="513">
        <f t="shared" si="327"/>
        <v>0</v>
      </c>
      <c r="L457" s="513">
        <f t="shared" si="327"/>
        <v>0</v>
      </c>
      <c r="M457" s="513">
        <f t="shared" si="327"/>
        <v>0</v>
      </c>
      <c r="N457" s="513">
        <f t="shared" si="327"/>
        <v>0</v>
      </c>
      <c r="O457" s="513">
        <f t="shared" si="327"/>
        <v>0</v>
      </c>
      <c r="P457" s="513">
        <f t="shared" si="327"/>
        <v>0</v>
      </c>
      <c r="Q457" s="131">
        <f t="shared" si="327"/>
        <v>0</v>
      </c>
      <c r="R457" s="493"/>
      <c r="S457" s="25" t="s">
        <v>684</v>
      </c>
      <c r="T457" s="512" t="s">
        <v>685</v>
      </c>
      <c r="U457" s="513">
        <f t="shared" si="313"/>
        <v>0</v>
      </c>
      <c r="V457" s="513">
        <f t="shared" si="314"/>
        <v>0</v>
      </c>
      <c r="W457" s="513">
        <f t="shared" si="315"/>
        <v>0</v>
      </c>
      <c r="X457" s="513">
        <f t="shared" si="316"/>
        <v>0</v>
      </c>
      <c r="Y457" s="513">
        <f t="shared" si="317"/>
        <v>0</v>
      </c>
      <c r="Z457" s="513">
        <f t="shared" si="318"/>
        <v>0</v>
      </c>
      <c r="AA457" s="513">
        <f t="shared" si="319"/>
        <v>0</v>
      </c>
      <c r="AB457" s="513">
        <f t="shared" si="320"/>
        <v>0</v>
      </c>
      <c r="AC457" s="513">
        <f t="shared" si="321"/>
        <v>0</v>
      </c>
      <c r="AD457" s="513">
        <f t="shared" si="322"/>
        <v>0</v>
      </c>
      <c r="AE457" s="513">
        <f t="shared" si="323"/>
        <v>0</v>
      </c>
      <c r="AF457" s="513">
        <f t="shared" si="324"/>
        <v>0</v>
      </c>
      <c r="AG457" s="131">
        <f t="shared" si="325"/>
        <v>0</v>
      </c>
    </row>
    <row r="458" spans="2:33" x14ac:dyDescent="0.2">
      <c r="B458" s="25"/>
      <c r="C458" s="511" t="s">
        <v>503</v>
      </c>
      <c r="D458" s="526"/>
      <c r="E458" s="513">
        <f t="shared" si="327"/>
        <v>0</v>
      </c>
      <c r="F458" s="513">
        <f t="shared" si="327"/>
        <v>0</v>
      </c>
      <c r="G458" s="513">
        <f t="shared" si="327"/>
        <v>0</v>
      </c>
      <c r="H458" s="513">
        <f t="shared" si="327"/>
        <v>0</v>
      </c>
      <c r="I458" s="513">
        <f t="shared" si="327"/>
        <v>0</v>
      </c>
      <c r="J458" s="513">
        <f t="shared" si="327"/>
        <v>0</v>
      </c>
      <c r="K458" s="513">
        <f t="shared" si="327"/>
        <v>0</v>
      </c>
      <c r="L458" s="513">
        <f t="shared" si="327"/>
        <v>0</v>
      </c>
      <c r="M458" s="513">
        <f t="shared" si="327"/>
        <v>0</v>
      </c>
      <c r="N458" s="513">
        <f t="shared" si="327"/>
        <v>0</v>
      </c>
      <c r="O458" s="513">
        <f t="shared" si="327"/>
        <v>0</v>
      </c>
      <c r="P458" s="513">
        <f t="shared" si="327"/>
        <v>0</v>
      </c>
      <c r="Q458" s="131">
        <f t="shared" si="327"/>
        <v>0</v>
      </c>
      <c r="R458" s="493"/>
      <c r="S458" s="25"/>
      <c r="T458" s="511" t="s">
        <v>503</v>
      </c>
      <c r="U458" s="513">
        <f t="shared" si="313"/>
        <v>0</v>
      </c>
      <c r="V458" s="513">
        <f t="shared" si="314"/>
        <v>0</v>
      </c>
      <c r="W458" s="513">
        <f t="shared" si="315"/>
        <v>0</v>
      </c>
      <c r="X458" s="513">
        <f t="shared" si="316"/>
        <v>0</v>
      </c>
      <c r="Y458" s="513">
        <f t="shared" si="317"/>
        <v>0</v>
      </c>
      <c r="Z458" s="513">
        <f t="shared" si="318"/>
        <v>0</v>
      </c>
      <c r="AA458" s="513">
        <f t="shared" si="319"/>
        <v>0</v>
      </c>
      <c r="AB458" s="513">
        <f t="shared" si="320"/>
        <v>0</v>
      </c>
      <c r="AC458" s="513">
        <f t="shared" si="321"/>
        <v>0</v>
      </c>
      <c r="AD458" s="513">
        <f t="shared" si="322"/>
        <v>0</v>
      </c>
      <c r="AE458" s="513">
        <f t="shared" si="323"/>
        <v>0</v>
      </c>
      <c r="AF458" s="513">
        <f t="shared" si="324"/>
        <v>0</v>
      </c>
      <c r="AG458" s="498">
        <f t="shared" si="325"/>
        <v>0</v>
      </c>
    </row>
    <row r="459" spans="2:33" x14ac:dyDescent="0.2">
      <c r="B459" s="25" t="s">
        <v>686</v>
      </c>
      <c r="C459" s="509" t="s">
        <v>488</v>
      </c>
      <c r="D459" s="510"/>
      <c r="E459" s="513">
        <f t="shared" si="327"/>
        <v>0</v>
      </c>
      <c r="F459" s="513">
        <f t="shared" si="327"/>
        <v>0</v>
      </c>
      <c r="G459" s="513">
        <f t="shared" si="327"/>
        <v>0</v>
      </c>
      <c r="H459" s="513">
        <f t="shared" si="327"/>
        <v>0</v>
      </c>
      <c r="I459" s="513">
        <f t="shared" si="327"/>
        <v>0</v>
      </c>
      <c r="J459" s="513">
        <f t="shared" si="327"/>
        <v>0</v>
      </c>
      <c r="K459" s="513">
        <f t="shared" si="327"/>
        <v>0</v>
      </c>
      <c r="L459" s="513">
        <f t="shared" si="327"/>
        <v>0</v>
      </c>
      <c r="M459" s="513">
        <f t="shared" si="327"/>
        <v>0</v>
      </c>
      <c r="N459" s="513">
        <f t="shared" si="327"/>
        <v>0</v>
      </c>
      <c r="O459" s="513">
        <f t="shared" si="327"/>
        <v>0</v>
      </c>
      <c r="P459" s="513">
        <f t="shared" si="327"/>
        <v>0</v>
      </c>
      <c r="Q459" s="131">
        <f t="shared" si="327"/>
        <v>0</v>
      </c>
      <c r="R459" s="493"/>
      <c r="S459" s="25" t="s">
        <v>686</v>
      </c>
      <c r="T459" s="509" t="s">
        <v>488</v>
      </c>
      <c r="U459" s="513">
        <f t="shared" si="313"/>
        <v>0</v>
      </c>
      <c r="V459" s="513">
        <f t="shared" si="314"/>
        <v>0</v>
      </c>
      <c r="W459" s="513">
        <f t="shared" si="315"/>
        <v>0</v>
      </c>
      <c r="X459" s="513">
        <f t="shared" si="316"/>
        <v>0</v>
      </c>
      <c r="Y459" s="513">
        <f t="shared" si="317"/>
        <v>0</v>
      </c>
      <c r="Z459" s="513">
        <f t="shared" si="318"/>
        <v>0</v>
      </c>
      <c r="AA459" s="513">
        <f t="shared" si="319"/>
        <v>0</v>
      </c>
      <c r="AB459" s="513">
        <f t="shared" si="320"/>
        <v>0</v>
      </c>
      <c r="AC459" s="513">
        <f t="shared" si="321"/>
        <v>0</v>
      </c>
      <c r="AD459" s="513">
        <f t="shared" si="322"/>
        <v>0</v>
      </c>
      <c r="AE459" s="513">
        <f t="shared" si="323"/>
        <v>0</v>
      </c>
      <c r="AF459" s="513">
        <f t="shared" si="324"/>
        <v>0</v>
      </c>
      <c r="AG459" s="498">
        <f t="shared" si="325"/>
        <v>0</v>
      </c>
    </row>
    <row r="460" spans="2:33" x14ac:dyDescent="0.2">
      <c r="B460" s="25" t="s">
        <v>687</v>
      </c>
      <c r="C460" s="495" t="s">
        <v>648</v>
      </c>
      <c r="D460" s="510" t="s">
        <v>479</v>
      </c>
      <c r="E460" s="513">
        <f t="shared" si="327"/>
        <v>0</v>
      </c>
      <c r="F460" s="513">
        <f t="shared" si="327"/>
        <v>0</v>
      </c>
      <c r="G460" s="513">
        <f t="shared" si="327"/>
        <v>0</v>
      </c>
      <c r="H460" s="513">
        <f t="shared" si="327"/>
        <v>0</v>
      </c>
      <c r="I460" s="513">
        <f t="shared" si="327"/>
        <v>0</v>
      </c>
      <c r="J460" s="513">
        <f t="shared" si="327"/>
        <v>0</v>
      </c>
      <c r="K460" s="513">
        <f t="shared" si="327"/>
        <v>0</v>
      </c>
      <c r="L460" s="513">
        <f t="shared" si="327"/>
        <v>0</v>
      </c>
      <c r="M460" s="513">
        <f t="shared" si="327"/>
        <v>0</v>
      </c>
      <c r="N460" s="513">
        <f t="shared" si="327"/>
        <v>0</v>
      </c>
      <c r="O460" s="513">
        <f t="shared" si="327"/>
        <v>0</v>
      </c>
      <c r="P460" s="513">
        <f t="shared" si="327"/>
        <v>0</v>
      </c>
      <c r="Q460" s="131">
        <f t="shared" si="327"/>
        <v>0</v>
      </c>
      <c r="R460" s="493"/>
      <c r="S460" s="25" t="s">
        <v>687</v>
      </c>
      <c r="T460" s="495" t="s">
        <v>648</v>
      </c>
      <c r="U460" s="513">
        <f t="shared" si="313"/>
        <v>0</v>
      </c>
      <c r="V460" s="513">
        <f t="shared" si="314"/>
        <v>0</v>
      </c>
      <c r="W460" s="513">
        <f t="shared" si="315"/>
        <v>0</v>
      </c>
      <c r="X460" s="513">
        <f t="shared" si="316"/>
        <v>0</v>
      </c>
      <c r="Y460" s="513">
        <f t="shared" si="317"/>
        <v>0</v>
      </c>
      <c r="Z460" s="513">
        <f t="shared" si="318"/>
        <v>0</v>
      </c>
      <c r="AA460" s="513">
        <f t="shared" si="319"/>
        <v>0</v>
      </c>
      <c r="AB460" s="513">
        <f t="shared" si="320"/>
        <v>0</v>
      </c>
      <c r="AC460" s="513">
        <f t="shared" si="321"/>
        <v>0</v>
      </c>
      <c r="AD460" s="513">
        <f t="shared" si="322"/>
        <v>0</v>
      </c>
      <c r="AE460" s="513">
        <f t="shared" si="323"/>
        <v>0</v>
      </c>
      <c r="AF460" s="513">
        <f t="shared" si="324"/>
        <v>0</v>
      </c>
      <c r="AG460" s="131">
        <f t="shared" si="325"/>
        <v>0</v>
      </c>
    </row>
    <row r="461" spans="2:33" x14ac:dyDescent="0.2">
      <c r="B461" s="25" t="s">
        <v>688</v>
      </c>
      <c r="C461" s="509" t="s">
        <v>481</v>
      </c>
      <c r="D461" s="510" t="s">
        <v>131</v>
      </c>
      <c r="E461" s="513">
        <f t="shared" si="327"/>
        <v>0</v>
      </c>
      <c r="F461" s="513">
        <f t="shared" si="327"/>
        <v>0</v>
      </c>
      <c r="G461" s="513">
        <f t="shared" si="327"/>
        <v>0</v>
      </c>
      <c r="H461" s="513">
        <f t="shared" si="327"/>
        <v>0</v>
      </c>
      <c r="I461" s="513">
        <f t="shared" si="327"/>
        <v>0</v>
      </c>
      <c r="J461" s="513">
        <f t="shared" si="327"/>
        <v>0</v>
      </c>
      <c r="K461" s="513">
        <f t="shared" si="327"/>
        <v>0</v>
      </c>
      <c r="L461" s="513">
        <f t="shared" si="327"/>
        <v>0</v>
      </c>
      <c r="M461" s="513">
        <f t="shared" si="327"/>
        <v>0</v>
      </c>
      <c r="N461" s="513">
        <f t="shared" si="327"/>
        <v>0</v>
      </c>
      <c r="O461" s="513">
        <f t="shared" si="327"/>
        <v>0</v>
      </c>
      <c r="P461" s="513">
        <f t="shared" si="327"/>
        <v>0</v>
      </c>
      <c r="Q461" s="131">
        <f t="shared" si="327"/>
        <v>0</v>
      </c>
      <c r="R461" s="493"/>
      <c r="S461" s="25" t="s">
        <v>688</v>
      </c>
      <c r="T461" s="509" t="s">
        <v>481</v>
      </c>
      <c r="U461" s="513">
        <f t="shared" si="313"/>
        <v>0</v>
      </c>
      <c r="V461" s="513">
        <f t="shared" si="314"/>
        <v>0</v>
      </c>
      <c r="W461" s="513">
        <f t="shared" si="315"/>
        <v>0</v>
      </c>
      <c r="X461" s="513">
        <f t="shared" si="316"/>
        <v>0</v>
      </c>
      <c r="Y461" s="513">
        <f t="shared" si="317"/>
        <v>0</v>
      </c>
      <c r="Z461" s="513">
        <f t="shared" si="318"/>
        <v>0</v>
      </c>
      <c r="AA461" s="513">
        <f t="shared" si="319"/>
        <v>0</v>
      </c>
      <c r="AB461" s="513">
        <f t="shared" si="320"/>
        <v>0</v>
      </c>
      <c r="AC461" s="513">
        <f t="shared" si="321"/>
        <v>0</v>
      </c>
      <c r="AD461" s="513">
        <f t="shared" si="322"/>
        <v>0</v>
      </c>
      <c r="AE461" s="513">
        <f t="shared" si="323"/>
        <v>0</v>
      </c>
      <c r="AF461" s="513">
        <f t="shared" si="324"/>
        <v>0</v>
      </c>
      <c r="AG461" s="131">
        <f t="shared" si="325"/>
        <v>0</v>
      </c>
    </row>
    <row r="462" spans="2:33" x14ac:dyDescent="0.2">
      <c r="B462" s="25" t="s">
        <v>689</v>
      </c>
      <c r="C462" s="512" t="s">
        <v>690</v>
      </c>
      <c r="D462" s="510" t="s">
        <v>131</v>
      </c>
      <c r="E462" s="513">
        <f t="shared" si="327"/>
        <v>0</v>
      </c>
      <c r="F462" s="513">
        <f t="shared" si="327"/>
        <v>0</v>
      </c>
      <c r="G462" s="513">
        <f t="shared" si="327"/>
        <v>0</v>
      </c>
      <c r="H462" s="513">
        <f t="shared" si="327"/>
        <v>0</v>
      </c>
      <c r="I462" s="513">
        <f t="shared" si="327"/>
        <v>0</v>
      </c>
      <c r="J462" s="513">
        <f t="shared" si="327"/>
        <v>0</v>
      </c>
      <c r="K462" s="513">
        <f t="shared" si="327"/>
        <v>0</v>
      </c>
      <c r="L462" s="513">
        <f t="shared" si="327"/>
        <v>0</v>
      </c>
      <c r="M462" s="513">
        <f t="shared" si="327"/>
        <v>0</v>
      </c>
      <c r="N462" s="513">
        <f t="shared" si="327"/>
        <v>0</v>
      </c>
      <c r="O462" s="513">
        <f t="shared" si="327"/>
        <v>0</v>
      </c>
      <c r="P462" s="513">
        <f t="shared" si="327"/>
        <v>0</v>
      </c>
      <c r="Q462" s="131">
        <f t="shared" si="327"/>
        <v>0</v>
      </c>
      <c r="R462" s="493"/>
      <c r="S462" s="25" t="s">
        <v>689</v>
      </c>
      <c r="T462" s="512" t="s">
        <v>690</v>
      </c>
      <c r="U462" s="513">
        <f t="shared" si="313"/>
        <v>0</v>
      </c>
      <c r="V462" s="513">
        <f t="shared" si="314"/>
        <v>0</v>
      </c>
      <c r="W462" s="513">
        <f t="shared" si="315"/>
        <v>0</v>
      </c>
      <c r="X462" s="513">
        <f t="shared" si="316"/>
        <v>0</v>
      </c>
      <c r="Y462" s="513">
        <f t="shared" si="317"/>
        <v>0</v>
      </c>
      <c r="Z462" s="513">
        <f t="shared" si="318"/>
        <v>0</v>
      </c>
      <c r="AA462" s="513">
        <f t="shared" si="319"/>
        <v>0</v>
      </c>
      <c r="AB462" s="513">
        <f t="shared" si="320"/>
        <v>0</v>
      </c>
      <c r="AC462" s="513">
        <f t="shared" si="321"/>
        <v>0</v>
      </c>
      <c r="AD462" s="513">
        <f t="shared" si="322"/>
        <v>0</v>
      </c>
      <c r="AE462" s="513">
        <f t="shared" si="323"/>
        <v>0</v>
      </c>
      <c r="AF462" s="513">
        <f t="shared" si="324"/>
        <v>0</v>
      </c>
      <c r="AG462" s="131">
        <f t="shared" si="325"/>
        <v>0</v>
      </c>
    </row>
    <row r="463" spans="2:33" x14ac:dyDescent="0.2">
      <c r="B463" s="25" t="s">
        <v>691</v>
      </c>
      <c r="C463" s="512" t="s">
        <v>692</v>
      </c>
      <c r="D463" s="510" t="s">
        <v>131</v>
      </c>
      <c r="E463" s="513">
        <f t="shared" si="327"/>
        <v>0</v>
      </c>
      <c r="F463" s="513">
        <f t="shared" si="327"/>
        <v>0</v>
      </c>
      <c r="G463" s="513">
        <f t="shared" si="327"/>
        <v>0</v>
      </c>
      <c r="H463" s="513">
        <f t="shared" si="327"/>
        <v>0</v>
      </c>
      <c r="I463" s="513">
        <f t="shared" si="327"/>
        <v>0</v>
      </c>
      <c r="J463" s="513">
        <f t="shared" si="327"/>
        <v>0</v>
      </c>
      <c r="K463" s="513">
        <f t="shared" si="327"/>
        <v>0</v>
      </c>
      <c r="L463" s="513">
        <f t="shared" si="327"/>
        <v>0</v>
      </c>
      <c r="M463" s="513">
        <f t="shared" si="327"/>
        <v>0</v>
      </c>
      <c r="N463" s="513">
        <f t="shared" si="327"/>
        <v>0</v>
      </c>
      <c r="O463" s="513">
        <f t="shared" si="327"/>
        <v>0</v>
      </c>
      <c r="P463" s="513">
        <f t="shared" si="327"/>
        <v>0</v>
      </c>
      <c r="Q463" s="131">
        <f t="shared" si="327"/>
        <v>0</v>
      </c>
      <c r="R463" s="493"/>
      <c r="S463" s="25" t="s">
        <v>691</v>
      </c>
      <c r="T463" s="512" t="s">
        <v>692</v>
      </c>
      <c r="U463" s="513">
        <f t="shared" si="313"/>
        <v>0</v>
      </c>
      <c r="V463" s="513">
        <f t="shared" si="314"/>
        <v>0</v>
      </c>
      <c r="W463" s="513">
        <f t="shared" si="315"/>
        <v>0</v>
      </c>
      <c r="X463" s="513">
        <f t="shared" si="316"/>
        <v>0</v>
      </c>
      <c r="Y463" s="513">
        <f t="shared" si="317"/>
        <v>0</v>
      </c>
      <c r="Z463" s="513">
        <f t="shared" si="318"/>
        <v>0</v>
      </c>
      <c r="AA463" s="513">
        <f t="shared" si="319"/>
        <v>0</v>
      </c>
      <c r="AB463" s="513">
        <f t="shared" si="320"/>
        <v>0</v>
      </c>
      <c r="AC463" s="513">
        <f t="shared" si="321"/>
        <v>0</v>
      </c>
      <c r="AD463" s="513">
        <f t="shared" si="322"/>
        <v>0</v>
      </c>
      <c r="AE463" s="513">
        <f t="shared" si="323"/>
        <v>0</v>
      </c>
      <c r="AF463" s="513">
        <f t="shared" si="324"/>
        <v>0</v>
      </c>
      <c r="AG463" s="131">
        <f t="shared" si="325"/>
        <v>0</v>
      </c>
    </row>
    <row r="464" spans="2:33" x14ac:dyDescent="0.2">
      <c r="B464" s="25" t="s">
        <v>693</v>
      </c>
      <c r="C464" s="512" t="s">
        <v>694</v>
      </c>
      <c r="D464" s="510" t="s">
        <v>131</v>
      </c>
      <c r="E464" s="513">
        <f t="shared" si="327"/>
        <v>0</v>
      </c>
      <c r="F464" s="513">
        <f t="shared" si="327"/>
        <v>0</v>
      </c>
      <c r="G464" s="513">
        <f t="shared" si="327"/>
        <v>0</v>
      </c>
      <c r="H464" s="513">
        <f t="shared" si="327"/>
        <v>0</v>
      </c>
      <c r="I464" s="513">
        <f t="shared" si="327"/>
        <v>0</v>
      </c>
      <c r="J464" s="513">
        <f t="shared" si="327"/>
        <v>0</v>
      </c>
      <c r="K464" s="513">
        <f t="shared" si="327"/>
        <v>0</v>
      </c>
      <c r="L464" s="513">
        <f t="shared" si="327"/>
        <v>0</v>
      </c>
      <c r="M464" s="513">
        <f t="shared" si="327"/>
        <v>0</v>
      </c>
      <c r="N464" s="513">
        <f t="shared" si="327"/>
        <v>0</v>
      </c>
      <c r="O464" s="513">
        <f t="shared" si="327"/>
        <v>0</v>
      </c>
      <c r="P464" s="513">
        <f t="shared" si="327"/>
        <v>0</v>
      </c>
      <c r="Q464" s="131">
        <f t="shared" si="327"/>
        <v>0</v>
      </c>
      <c r="R464" s="493"/>
      <c r="S464" s="25" t="s">
        <v>693</v>
      </c>
      <c r="T464" s="512" t="s">
        <v>694</v>
      </c>
      <c r="U464" s="513">
        <f t="shared" si="313"/>
        <v>0</v>
      </c>
      <c r="V464" s="513">
        <f t="shared" si="314"/>
        <v>0</v>
      </c>
      <c r="W464" s="513">
        <f t="shared" si="315"/>
        <v>0</v>
      </c>
      <c r="X464" s="513">
        <f t="shared" si="316"/>
        <v>0</v>
      </c>
      <c r="Y464" s="513">
        <f t="shared" si="317"/>
        <v>0</v>
      </c>
      <c r="Z464" s="513">
        <f t="shared" si="318"/>
        <v>0</v>
      </c>
      <c r="AA464" s="513">
        <f t="shared" si="319"/>
        <v>0</v>
      </c>
      <c r="AB464" s="513">
        <f t="shared" si="320"/>
        <v>0</v>
      </c>
      <c r="AC464" s="513">
        <f t="shared" si="321"/>
        <v>0</v>
      </c>
      <c r="AD464" s="513">
        <f t="shared" si="322"/>
        <v>0</v>
      </c>
      <c r="AE464" s="513">
        <f t="shared" si="323"/>
        <v>0</v>
      </c>
      <c r="AF464" s="513">
        <f t="shared" si="324"/>
        <v>0</v>
      </c>
      <c r="AG464" s="131">
        <f t="shared" si="325"/>
        <v>0</v>
      </c>
    </row>
    <row r="465" spans="2:33" x14ac:dyDescent="0.2">
      <c r="B465" s="25" t="s">
        <v>695</v>
      </c>
      <c r="C465" s="512" t="s">
        <v>696</v>
      </c>
      <c r="D465" s="510" t="s">
        <v>131</v>
      </c>
      <c r="E465" s="513">
        <f t="shared" si="327"/>
        <v>0</v>
      </c>
      <c r="F465" s="513">
        <f t="shared" si="327"/>
        <v>0</v>
      </c>
      <c r="G465" s="513">
        <f t="shared" si="327"/>
        <v>0</v>
      </c>
      <c r="H465" s="513">
        <f t="shared" si="327"/>
        <v>0</v>
      </c>
      <c r="I465" s="513">
        <f t="shared" si="327"/>
        <v>0</v>
      </c>
      <c r="J465" s="513">
        <f t="shared" si="327"/>
        <v>0</v>
      </c>
      <c r="K465" s="513">
        <f t="shared" si="327"/>
        <v>0</v>
      </c>
      <c r="L465" s="513">
        <f t="shared" si="327"/>
        <v>0</v>
      </c>
      <c r="M465" s="513">
        <f t="shared" si="327"/>
        <v>0</v>
      </c>
      <c r="N465" s="513">
        <f t="shared" si="327"/>
        <v>0</v>
      </c>
      <c r="O465" s="513">
        <f t="shared" si="327"/>
        <v>0</v>
      </c>
      <c r="P465" s="513">
        <f t="shared" si="327"/>
        <v>0</v>
      </c>
      <c r="Q465" s="131">
        <f t="shared" si="327"/>
        <v>0</v>
      </c>
      <c r="R465" s="493"/>
      <c r="S465" s="25" t="s">
        <v>695</v>
      </c>
      <c r="T465" s="512" t="s">
        <v>696</v>
      </c>
      <c r="U465" s="513">
        <f t="shared" si="313"/>
        <v>0</v>
      </c>
      <c r="V465" s="513">
        <f t="shared" si="314"/>
        <v>0</v>
      </c>
      <c r="W465" s="513">
        <f t="shared" si="315"/>
        <v>0</v>
      </c>
      <c r="X465" s="513">
        <f t="shared" si="316"/>
        <v>0</v>
      </c>
      <c r="Y465" s="513">
        <f t="shared" si="317"/>
        <v>0</v>
      </c>
      <c r="Z465" s="513">
        <f t="shared" si="318"/>
        <v>0</v>
      </c>
      <c r="AA465" s="513">
        <f t="shared" si="319"/>
        <v>0</v>
      </c>
      <c r="AB465" s="513">
        <f t="shared" si="320"/>
        <v>0</v>
      </c>
      <c r="AC465" s="513">
        <f t="shared" si="321"/>
        <v>0</v>
      </c>
      <c r="AD465" s="513">
        <f t="shared" si="322"/>
        <v>0</v>
      </c>
      <c r="AE465" s="513">
        <f t="shared" si="323"/>
        <v>0</v>
      </c>
      <c r="AF465" s="513">
        <f t="shared" si="324"/>
        <v>0</v>
      </c>
      <c r="AG465" s="131">
        <f t="shared" si="325"/>
        <v>0</v>
      </c>
    </row>
    <row r="466" spans="2:33" x14ac:dyDescent="0.2">
      <c r="B466" s="25" t="s">
        <v>697</v>
      </c>
      <c r="C466" s="512" t="s">
        <v>692</v>
      </c>
      <c r="D466" s="510" t="s">
        <v>131</v>
      </c>
      <c r="E466" s="513">
        <f t="shared" si="327"/>
        <v>0</v>
      </c>
      <c r="F466" s="513">
        <f t="shared" si="327"/>
        <v>0</v>
      </c>
      <c r="G466" s="513">
        <f t="shared" si="327"/>
        <v>0</v>
      </c>
      <c r="H466" s="513">
        <f t="shared" si="327"/>
        <v>0</v>
      </c>
      <c r="I466" s="513">
        <f t="shared" si="327"/>
        <v>0</v>
      </c>
      <c r="J466" s="513">
        <f t="shared" si="327"/>
        <v>0</v>
      </c>
      <c r="K466" s="513">
        <f t="shared" si="327"/>
        <v>0</v>
      </c>
      <c r="L466" s="513">
        <f t="shared" si="327"/>
        <v>0</v>
      </c>
      <c r="M466" s="513">
        <f t="shared" si="327"/>
        <v>0</v>
      </c>
      <c r="N466" s="513">
        <f t="shared" si="327"/>
        <v>0</v>
      </c>
      <c r="O466" s="513">
        <f t="shared" si="327"/>
        <v>0</v>
      </c>
      <c r="P466" s="513">
        <f t="shared" si="327"/>
        <v>0</v>
      </c>
      <c r="Q466" s="131">
        <f t="shared" si="327"/>
        <v>0</v>
      </c>
      <c r="R466" s="493"/>
      <c r="S466" s="25" t="s">
        <v>697</v>
      </c>
      <c r="T466" s="512" t="s">
        <v>692</v>
      </c>
      <c r="U466" s="513">
        <f t="shared" si="313"/>
        <v>0</v>
      </c>
      <c r="V466" s="513">
        <f t="shared" si="314"/>
        <v>0</v>
      </c>
      <c r="W466" s="513">
        <f t="shared" si="315"/>
        <v>0</v>
      </c>
      <c r="X466" s="513">
        <f t="shared" si="316"/>
        <v>0</v>
      </c>
      <c r="Y466" s="513">
        <f t="shared" si="317"/>
        <v>0</v>
      </c>
      <c r="Z466" s="513">
        <f t="shared" si="318"/>
        <v>0</v>
      </c>
      <c r="AA466" s="513">
        <f t="shared" si="319"/>
        <v>0</v>
      </c>
      <c r="AB466" s="513">
        <f t="shared" si="320"/>
        <v>0</v>
      </c>
      <c r="AC466" s="513">
        <f t="shared" si="321"/>
        <v>0</v>
      </c>
      <c r="AD466" s="513">
        <f t="shared" si="322"/>
        <v>0</v>
      </c>
      <c r="AE466" s="513">
        <f t="shared" si="323"/>
        <v>0</v>
      </c>
      <c r="AF466" s="513">
        <f t="shared" si="324"/>
        <v>0</v>
      </c>
      <c r="AG466" s="131">
        <f t="shared" si="325"/>
        <v>0</v>
      </c>
    </row>
    <row r="467" spans="2:33" x14ac:dyDescent="0.2">
      <c r="B467" s="25" t="s">
        <v>698</v>
      </c>
      <c r="C467" s="512" t="s">
        <v>694</v>
      </c>
      <c r="D467" s="510" t="s">
        <v>131</v>
      </c>
      <c r="E467" s="513">
        <f t="shared" si="327"/>
        <v>0</v>
      </c>
      <c r="F467" s="513">
        <f t="shared" si="327"/>
        <v>0</v>
      </c>
      <c r="G467" s="513">
        <f t="shared" si="327"/>
        <v>0</v>
      </c>
      <c r="H467" s="513">
        <f t="shared" si="327"/>
        <v>0</v>
      </c>
      <c r="I467" s="513">
        <f t="shared" si="327"/>
        <v>0</v>
      </c>
      <c r="J467" s="513">
        <f t="shared" si="327"/>
        <v>0</v>
      </c>
      <c r="K467" s="513">
        <f t="shared" si="327"/>
        <v>0</v>
      </c>
      <c r="L467" s="513">
        <f t="shared" si="327"/>
        <v>0</v>
      </c>
      <c r="M467" s="513">
        <f t="shared" si="327"/>
        <v>0</v>
      </c>
      <c r="N467" s="513">
        <f t="shared" si="327"/>
        <v>0</v>
      </c>
      <c r="O467" s="513">
        <f t="shared" si="327"/>
        <v>0</v>
      </c>
      <c r="P467" s="513">
        <f t="shared" si="327"/>
        <v>0</v>
      </c>
      <c r="Q467" s="131">
        <f t="shared" si="327"/>
        <v>0</v>
      </c>
      <c r="R467" s="493"/>
      <c r="S467" s="25" t="s">
        <v>698</v>
      </c>
      <c r="T467" s="512" t="s">
        <v>694</v>
      </c>
      <c r="U467" s="513">
        <f t="shared" ref="U467:U498" si="328">+AG104+AG225+AG346</f>
        <v>0</v>
      </c>
      <c r="V467" s="513">
        <f t="shared" ref="V467:V498" si="329">+AH104+AH225+AH346</f>
        <v>0</v>
      </c>
      <c r="W467" s="513">
        <f t="shared" ref="W467:W498" si="330">+AI104+AI225+AI346</f>
        <v>0</v>
      </c>
      <c r="X467" s="513">
        <f t="shared" ref="X467:X498" si="331">+AJ104+AJ225+AJ346</f>
        <v>0</v>
      </c>
      <c r="Y467" s="513">
        <f t="shared" ref="Y467:Y498" si="332">+AK104+AK225+AK346</f>
        <v>0</v>
      </c>
      <c r="Z467" s="513">
        <f t="shared" ref="Z467:Z498" si="333">+AL104+AL225+AL346</f>
        <v>0</v>
      </c>
      <c r="AA467" s="513">
        <f t="shared" ref="AA467:AA498" si="334">+AM104+AM225+AM346</f>
        <v>0</v>
      </c>
      <c r="AB467" s="513">
        <f t="shared" ref="AB467:AB498" si="335">+AN104+AN225+AN346</f>
        <v>0</v>
      </c>
      <c r="AC467" s="513">
        <f t="shared" ref="AC467:AC498" si="336">+AO104+AO225+AO346</f>
        <v>0</v>
      </c>
      <c r="AD467" s="513">
        <f t="shared" ref="AD467:AD498" si="337">+AP104+AP225+AP346</f>
        <v>0</v>
      </c>
      <c r="AE467" s="513">
        <f t="shared" ref="AE467:AE498" si="338">+AQ104+AQ225+AQ346</f>
        <v>0</v>
      </c>
      <c r="AF467" s="513">
        <f t="shared" ref="AF467:AF498" si="339">+AR104+AR225+AR346</f>
        <v>0</v>
      </c>
      <c r="AG467" s="131">
        <f t="shared" ref="AG467:AG498" si="340">+AS104+AS225+AS346</f>
        <v>0</v>
      </c>
    </row>
    <row r="468" spans="2:33" x14ac:dyDescent="0.2">
      <c r="B468" s="25" t="s">
        <v>460</v>
      </c>
      <c r="C468" s="509" t="s">
        <v>504</v>
      </c>
      <c r="D468" s="510" t="s">
        <v>131</v>
      </c>
      <c r="E468" s="513">
        <f t="shared" si="327"/>
        <v>0</v>
      </c>
      <c r="F468" s="513">
        <f t="shared" si="327"/>
        <v>0</v>
      </c>
      <c r="G468" s="513">
        <f t="shared" si="327"/>
        <v>0</v>
      </c>
      <c r="H468" s="513">
        <f t="shared" si="327"/>
        <v>0</v>
      </c>
      <c r="I468" s="513">
        <f t="shared" si="327"/>
        <v>0</v>
      </c>
      <c r="J468" s="513">
        <f t="shared" si="327"/>
        <v>0</v>
      </c>
      <c r="K468" s="513">
        <f t="shared" si="327"/>
        <v>0</v>
      </c>
      <c r="L468" s="513">
        <f t="shared" si="327"/>
        <v>0</v>
      </c>
      <c r="M468" s="513">
        <f t="shared" si="327"/>
        <v>0</v>
      </c>
      <c r="N468" s="513">
        <f t="shared" si="327"/>
        <v>0</v>
      </c>
      <c r="O468" s="513">
        <f t="shared" si="327"/>
        <v>0</v>
      </c>
      <c r="P468" s="513">
        <f t="shared" si="327"/>
        <v>0</v>
      </c>
      <c r="Q468" s="131">
        <f t="shared" si="327"/>
        <v>0</v>
      </c>
      <c r="R468" s="493"/>
      <c r="S468" s="25" t="s">
        <v>460</v>
      </c>
      <c r="T468" s="509" t="s">
        <v>504</v>
      </c>
      <c r="U468" s="513">
        <f t="shared" si="328"/>
        <v>0</v>
      </c>
      <c r="V468" s="513">
        <f t="shared" si="329"/>
        <v>0</v>
      </c>
      <c r="W468" s="513">
        <f t="shared" si="330"/>
        <v>0</v>
      </c>
      <c r="X468" s="513">
        <f t="shared" si="331"/>
        <v>0</v>
      </c>
      <c r="Y468" s="513">
        <f t="shared" si="332"/>
        <v>0</v>
      </c>
      <c r="Z468" s="513">
        <f t="shared" si="333"/>
        <v>0</v>
      </c>
      <c r="AA468" s="513">
        <f t="shared" si="334"/>
        <v>0</v>
      </c>
      <c r="AB468" s="513">
        <f t="shared" si="335"/>
        <v>0</v>
      </c>
      <c r="AC468" s="513">
        <f t="shared" si="336"/>
        <v>0</v>
      </c>
      <c r="AD468" s="513">
        <f t="shared" si="337"/>
        <v>0</v>
      </c>
      <c r="AE468" s="513">
        <f t="shared" si="338"/>
        <v>0</v>
      </c>
      <c r="AF468" s="513">
        <f t="shared" si="339"/>
        <v>0</v>
      </c>
      <c r="AG468" s="131">
        <f t="shared" si="340"/>
        <v>0</v>
      </c>
    </row>
    <row r="469" spans="2:33" x14ac:dyDescent="0.2">
      <c r="B469" s="25"/>
      <c r="C469" s="511" t="s">
        <v>502</v>
      </c>
      <c r="D469" s="510"/>
      <c r="E469" s="513">
        <f t="shared" si="327"/>
        <v>0</v>
      </c>
      <c r="F469" s="513">
        <f t="shared" si="327"/>
        <v>0</v>
      </c>
      <c r="G469" s="513">
        <f t="shared" si="327"/>
        <v>0</v>
      </c>
      <c r="H469" s="513">
        <f t="shared" si="327"/>
        <v>0</v>
      </c>
      <c r="I469" s="513">
        <f t="shared" si="327"/>
        <v>0</v>
      </c>
      <c r="J469" s="513">
        <f t="shared" si="327"/>
        <v>0</v>
      </c>
      <c r="K469" s="513">
        <f t="shared" si="327"/>
        <v>0</v>
      </c>
      <c r="L469" s="513">
        <f t="shared" si="327"/>
        <v>0</v>
      </c>
      <c r="M469" s="513">
        <f t="shared" si="327"/>
        <v>0</v>
      </c>
      <c r="N469" s="513">
        <f t="shared" si="327"/>
        <v>0</v>
      </c>
      <c r="O469" s="513">
        <f t="shared" si="327"/>
        <v>0</v>
      </c>
      <c r="P469" s="513">
        <f t="shared" si="327"/>
        <v>0</v>
      </c>
      <c r="Q469" s="131">
        <f t="shared" si="327"/>
        <v>0</v>
      </c>
      <c r="R469" s="493"/>
      <c r="S469" s="25"/>
      <c r="T469" s="511" t="s">
        <v>502</v>
      </c>
      <c r="U469" s="513">
        <f t="shared" si="328"/>
        <v>0</v>
      </c>
      <c r="V469" s="513">
        <f t="shared" si="329"/>
        <v>0</v>
      </c>
      <c r="W469" s="513">
        <f t="shared" si="330"/>
        <v>0</v>
      </c>
      <c r="X469" s="513">
        <f t="shared" si="331"/>
        <v>0</v>
      </c>
      <c r="Y469" s="513">
        <f t="shared" si="332"/>
        <v>0</v>
      </c>
      <c r="Z469" s="513">
        <f t="shared" si="333"/>
        <v>0</v>
      </c>
      <c r="AA469" s="513">
        <f t="shared" si="334"/>
        <v>0</v>
      </c>
      <c r="AB469" s="513">
        <f t="shared" si="335"/>
        <v>0</v>
      </c>
      <c r="AC469" s="513">
        <f t="shared" si="336"/>
        <v>0</v>
      </c>
      <c r="AD469" s="513">
        <f t="shared" si="337"/>
        <v>0</v>
      </c>
      <c r="AE469" s="513">
        <f t="shared" si="338"/>
        <v>0</v>
      </c>
      <c r="AF469" s="513">
        <f t="shared" si="339"/>
        <v>0</v>
      </c>
      <c r="AG469" s="498">
        <f t="shared" si="340"/>
        <v>0</v>
      </c>
    </row>
    <row r="470" spans="2:33" x14ac:dyDescent="0.2">
      <c r="B470" s="25" t="s">
        <v>499</v>
      </c>
      <c r="C470" s="509" t="s">
        <v>488</v>
      </c>
      <c r="D470" s="510"/>
      <c r="E470" s="513">
        <f t="shared" si="327"/>
        <v>0</v>
      </c>
      <c r="F470" s="513">
        <f t="shared" si="327"/>
        <v>0</v>
      </c>
      <c r="G470" s="513">
        <f t="shared" si="327"/>
        <v>0</v>
      </c>
      <c r="H470" s="513">
        <f t="shared" si="327"/>
        <v>0</v>
      </c>
      <c r="I470" s="513">
        <f t="shared" si="327"/>
        <v>0</v>
      </c>
      <c r="J470" s="513">
        <f t="shared" si="327"/>
        <v>0</v>
      </c>
      <c r="K470" s="513">
        <f t="shared" si="327"/>
        <v>0</v>
      </c>
      <c r="L470" s="513">
        <f t="shared" si="327"/>
        <v>0</v>
      </c>
      <c r="M470" s="513">
        <f t="shared" si="327"/>
        <v>0</v>
      </c>
      <c r="N470" s="513">
        <f t="shared" si="327"/>
        <v>0</v>
      </c>
      <c r="O470" s="513">
        <f t="shared" si="327"/>
        <v>0</v>
      </c>
      <c r="P470" s="513">
        <f t="shared" si="327"/>
        <v>0</v>
      </c>
      <c r="Q470" s="131">
        <f t="shared" si="327"/>
        <v>0</v>
      </c>
      <c r="R470" s="493"/>
      <c r="S470" s="25" t="s">
        <v>499</v>
      </c>
      <c r="T470" s="509" t="s">
        <v>488</v>
      </c>
      <c r="U470" s="513">
        <f t="shared" si="328"/>
        <v>0</v>
      </c>
      <c r="V470" s="513">
        <f t="shared" si="329"/>
        <v>0</v>
      </c>
      <c r="W470" s="513">
        <f t="shared" si="330"/>
        <v>0</v>
      </c>
      <c r="X470" s="513">
        <f t="shared" si="331"/>
        <v>0</v>
      </c>
      <c r="Y470" s="513">
        <f t="shared" si="332"/>
        <v>0</v>
      </c>
      <c r="Z470" s="513">
        <f t="shared" si="333"/>
        <v>0</v>
      </c>
      <c r="AA470" s="513">
        <f t="shared" si="334"/>
        <v>0</v>
      </c>
      <c r="AB470" s="513">
        <f t="shared" si="335"/>
        <v>0</v>
      </c>
      <c r="AC470" s="513">
        <f t="shared" si="336"/>
        <v>0</v>
      </c>
      <c r="AD470" s="513">
        <f t="shared" si="337"/>
        <v>0</v>
      </c>
      <c r="AE470" s="513">
        <f t="shared" si="338"/>
        <v>0</v>
      </c>
      <c r="AF470" s="513">
        <f t="shared" si="339"/>
        <v>0</v>
      </c>
      <c r="AG470" s="498">
        <f t="shared" si="340"/>
        <v>0</v>
      </c>
    </row>
    <row r="471" spans="2:33" x14ac:dyDescent="0.2">
      <c r="B471" s="25" t="s">
        <v>500</v>
      </c>
      <c r="C471" s="495" t="s">
        <v>648</v>
      </c>
      <c r="D471" s="510" t="s">
        <v>479</v>
      </c>
      <c r="E471" s="513">
        <f t="shared" ref="E471:Q486" si="341">+E108+E229+E350</f>
        <v>0</v>
      </c>
      <c r="F471" s="513">
        <f t="shared" si="341"/>
        <v>0</v>
      </c>
      <c r="G471" s="513">
        <f t="shared" si="341"/>
        <v>0</v>
      </c>
      <c r="H471" s="513">
        <f t="shared" si="341"/>
        <v>0</v>
      </c>
      <c r="I471" s="513">
        <f t="shared" si="341"/>
        <v>0</v>
      </c>
      <c r="J471" s="513">
        <f t="shared" si="341"/>
        <v>0</v>
      </c>
      <c r="K471" s="513">
        <f t="shared" si="341"/>
        <v>0</v>
      </c>
      <c r="L471" s="513">
        <f t="shared" si="341"/>
        <v>0</v>
      </c>
      <c r="M471" s="513">
        <f t="shared" si="341"/>
        <v>0</v>
      </c>
      <c r="N471" s="513">
        <f t="shared" si="341"/>
        <v>0</v>
      </c>
      <c r="O471" s="513">
        <f t="shared" si="341"/>
        <v>0</v>
      </c>
      <c r="P471" s="513">
        <f t="shared" si="341"/>
        <v>0</v>
      </c>
      <c r="Q471" s="131">
        <f t="shared" si="341"/>
        <v>0</v>
      </c>
      <c r="R471" s="493"/>
      <c r="S471" s="25" t="s">
        <v>500</v>
      </c>
      <c r="T471" s="495" t="s">
        <v>648</v>
      </c>
      <c r="U471" s="513">
        <f t="shared" si="328"/>
        <v>0</v>
      </c>
      <c r="V471" s="513">
        <f t="shared" si="329"/>
        <v>0</v>
      </c>
      <c r="W471" s="513">
        <f t="shared" si="330"/>
        <v>0</v>
      </c>
      <c r="X471" s="513">
        <f t="shared" si="331"/>
        <v>0</v>
      </c>
      <c r="Y471" s="513">
        <f t="shared" si="332"/>
        <v>0</v>
      </c>
      <c r="Z471" s="513">
        <f t="shared" si="333"/>
        <v>0</v>
      </c>
      <c r="AA471" s="513">
        <f t="shared" si="334"/>
        <v>0</v>
      </c>
      <c r="AB471" s="513">
        <f t="shared" si="335"/>
        <v>0</v>
      </c>
      <c r="AC471" s="513">
        <f t="shared" si="336"/>
        <v>0</v>
      </c>
      <c r="AD471" s="513">
        <f t="shared" si="337"/>
        <v>0</v>
      </c>
      <c r="AE471" s="513">
        <f t="shared" si="338"/>
        <v>0</v>
      </c>
      <c r="AF471" s="513">
        <f t="shared" si="339"/>
        <v>0</v>
      </c>
      <c r="AG471" s="131">
        <f t="shared" si="340"/>
        <v>0</v>
      </c>
    </row>
    <row r="472" spans="2:33" x14ac:dyDescent="0.2">
      <c r="B472" s="25" t="s">
        <v>699</v>
      </c>
      <c r="C472" s="509" t="s">
        <v>481</v>
      </c>
      <c r="D472" s="510" t="s">
        <v>131</v>
      </c>
      <c r="E472" s="513">
        <f t="shared" si="341"/>
        <v>0</v>
      </c>
      <c r="F472" s="513">
        <f t="shared" si="341"/>
        <v>0</v>
      </c>
      <c r="G472" s="513">
        <f t="shared" si="341"/>
        <v>0</v>
      </c>
      <c r="H472" s="513">
        <f t="shared" si="341"/>
        <v>0</v>
      </c>
      <c r="I472" s="513">
        <f t="shared" si="341"/>
        <v>0</v>
      </c>
      <c r="J472" s="513">
        <f t="shared" si="341"/>
        <v>0</v>
      </c>
      <c r="K472" s="513">
        <f t="shared" si="341"/>
        <v>0</v>
      </c>
      <c r="L472" s="513">
        <f t="shared" si="341"/>
        <v>0</v>
      </c>
      <c r="M472" s="513">
        <f t="shared" si="341"/>
        <v>0</v>
      </c>
      <c r="N472" s="513">
        <f t="shared" si="341"/>
        <v>0</v>
      </c>
      <c r="O472" s="513">
        <f t="shared" si="341"/>
        <v>0</v>
      </c>
      <c r="P472" s="513">
        <f t="shared" si="341"/>
        <v>0</v>
      </c>
      <c r="Q472" s="131">
        <f t="shared" si="341"/>
        <v>0</v>
      </c>
      <c r="R472" s="493"/>
      <c r="S472" s="25" t="s">
        <v>699</v>
      </c>
      <c r="T472" s="509" t="s">
        <v>481</v>
      </c>
      <c r="U472" s="513">
        <f t="shared" si="328"/>
        <v>0</v>
      </c>
      <c r="V472" s="513">
        <f t="shared" si="329"/>
        <v>0</v>
      </c>
      <c r="W472" s="513">
        <f t="shared" si="330"/>
        <v>0</v>
      </c>
      <c r="X472" s="513">
        <f t="shared" si="331"/>
        <v>0</v>
      </c>
      <c r="Y472" s="513">
        <f t="shared" si="332"/>
        <v>0</v>
      </c>
      <c r="Z472" s="513">
        <f t="shared" si="333"/>
        <v>0</v>
      </c>
      <c r="AA472" s="513">
        <f t="shared" si="334"/>
        <v>0</v>
      </c>
      <c r="AB472" s="513">
        <f t="shared" si="335"/>
        <v>0</v>
      </c>
      <c r="AC472" s="513">
        <f t="shared" si="336"/>
        <v>0</v>
      </c>
      <c r="AD472" s="513">
        <f t="shared" si="337"/>
        <v>0</v>
      </c>
      <c r="AE472" s="513">
        <f t="shared" si="338"/>
        <v>0</v>
      </c>
      <c r="AF472" s="513">
        <f t="shared" si="339"/>
        <v>0</v>
      </c>
      <c r="AG472" s="131">
        <f t="shared" si="340"/>
        <v>0</v>
      </c>
    </row>
    <row r="473" spans="2:33" x14ac:dyDescent="0.2">
      <c r="B473" s="25"/>
      <c r="C473" s="511" t="s">
        <v>503</v>
      </c>
      <c r="D473" s="526"/>
      <c r="E473" s="513">
        <f t="shared" si="341"/>
        <v>0</v>
      </c>
      <c r="F473" s="513">
        <f t="shared" si="341"/>
        <v>0</v>
      </c>
      <c r="G473" s="513">
        <f t="shared" si="341"/>
        <v>0</v>
      </c>
      <c r="H473" s="513">
        <f t="shared" si="341"/>
        <v>0</v>
      </c>
      <c r="I473" s="513">
        <f t="shared" si="341"/>
        <v>0</v>
      </c>
      <c r="J473" s="513">
        <f t="shared" si="341"/>
        <v>0</v>
      </c>
      <c r="K473" s="513">
        <f t="shared" si="341"/>
        <v>0</v>
      </c>
      <c r="L473" s="513">
        <f t="shared" si="341"/>
        <v>0</v>
      </c>
      <c r="M473" s="513">
        <f t="shared" si="341"/>
        <v>0</v>
      </c>
      <c r="N473" s="513">
        <f t="shared" si="341"/>
        <v>0</v>
      </c>
      <c r="O473" s="513">
        <f t="shared" si="341"/>
        <v>0</v>
      </c>
      <c r="P473" s="513">
        <f t="shared" si="341"/>
        <v>0</v>
      </c>
      <c r="Q473" s="131">
        <f t="shared" si="341"/>
        <v>0</v>
      </c>
      <c r="R473" s="493"/>
      <c r="S473" s="25"/>
      <c r="T473" s="511" t="s">
        <v>503</v>
      </c>
      <c r="U473" s="513">
        <f t="shared" si="328"/>
        <v>0</v>
      </c>
      <c r="V473" s="513">
        <f t="shared" si="329"/>
        <v>0</v>
      </c>
      <c r="W473" s="513">
        <f t="shared" si="330"/>
        <v>0</v>
      </c>
      <c r="X473" s="513">
        <f t="shared" si="331"/>
        <v>0</v>
      </c>
      <c r="Y473" s="513">
        <f t="shared" si="332"/>
        <v>0</v>
      </c>
      <c r="Z473" s="513">
        <f t="shared" si="333"/>
        <v>0</v>
      </c>
      <c r="AA473" s="513">
        <f t="shared" si="334"/>
        <v>0</v>
      </c>
      <c r="AB473" s="513">
        <f t="shared" si="335"/>
        <v>0</v>
      </c>
      <c r="AC473" s="513">
        <f t="shared" si="336"/>
        <v>0</v>
      </c>
      <c r="AD473" s="513">
        <f t="shared" si="337"/>
        <v>0</v>
      </c>
      <c r="AE473" s="513">
        <f t="shared" si="338"/>
        <v>0</v>
      </c>
      <c r="AF473" s="513">
        <f t="shared" si="339"/>
        <v>0</v>
      </c>
      <c r="AG473" s="131">
        <f t="shared" si="340"/>
        <v>0</v>
      </c>
    </row>
    <row r="474" spans="2:33" x14ac:dyDescent="0.2">
      <c r="B474" s="25" t="s">
        <v>700</v>
      </c>
      <c r="C474" s="509" t="s">
        <v>488</v>
      </c>
      <c r="D474" s="510"/>
      <c r="E474" s="513">
        <f t="shared" si="341"/>
        <v>0</v>
      </c>
      <c r="F474" s="513">
        <f t="shared" si="341"/>
        <v>0</v>
      </c>
      <c r="G474" s="513">
        <f t="shared" si="341"/>
        <v>0</v>
      </c>
      <c r="H474" s="513">
        <f t="shared" si="341"/>
        <v>0</v>
      </c>
      <c r="I474" s="513">
        <f t="shared" si="341"/>
        <v>0</v>
      </c>
      <c r="J474" s="513">
        <f t="shared" si="341"/>
        <v>0</v>
      </c>
      <c r="K474" s="513">
        <f t="shared" si="341"/>
        <v>0</v>
      </c>
      <c r="L474" s="513">
        <f t="shared" si="341"/>
        <v>0</v>
      </c>
      <c r="M474" s="513">
        <f t="shared" si="341"/>
        <v>0</v>
      </c>
      <c r="N474" s="513">
        <f t="shared" si="341"/>
        <v>0</v>
      </c>
      <c r="O474" s="513">
        <f t="shared" si="341"/>
        <v>0</v>
      </c>
      <c r="P474" s="513">
        <f t="shared" si="341"/>
        <v>0</v>
      </c>
      <c r="Q474" s="131">
        <f t="shared" si="341"/>
        <v>0</v>
      </c>
      <c r="R474" s="493"/>
      <c r="S474" s="25" t="s">
        <v>700</v>
      </c>
      <c r="T474" s="509" t="s">
        <v>488</v>
      </c>
      <c r="U474" s="513">
        <f t="shared" si="328"/>
        <v>0</v>
      </c>
      <c r="V474" s="513">
        <f t="shared" si="329"/>
        <v>0</v>
      </c>
      <c r="W474" s="513">
        <f t="shared" si="330"/>
        <v>0</v>
      </c>
      <c r="X474" s="513">
        <f t="shared" si="331"/>
        <v>0</v>
      </c>
      <c r="Y474" s="513">
        <f t="shared" si="332"/>
        <v>0</v>
      </c>
      <c r="Z474" s="513">
        <f t="shared" si="333"/>
        <v>0</v>
      </c>
      <c r="AA474" s="513">
        <f t="shared" si="334"/>
        <v>0</v>
      </c>
      <c r="AB474" s="513">
        <f t="shared" si="335"/>
        <v>0</v>
      </c>
      <c r="AC474" s="513">
        <f t="shared" si="336"/>
        <v>0</v>
      </c>
      <c r="AD474" s="513">
        <f t="shared" si="337"/>
        <v>0</v>
      </c>
      <c r="AE474" s="513">
        <f t="shared" si="338"/>
        <v>0</v>
      </c>
      <c r="AF474" s="513">
        <f t="shared" si="339"/>
        <v>0</v>
      </c>
      <c r="AG474" s="498">
        <f t="shared" si="340"/>
        <v>0</v>
      </c>
    </row>
    <row r="475" spans="2:33" x14ac:dyDescent="0.2">
      <c r="B475" s="25" t="s">
        <v>701</v>
      </c>
      <c r="C475" s="495" t="s">
        <v>648</v>
      </c>
      <c r="D475" s="510" t="s">
        <v>479</v>
      </c>
      <c r="E475" s="513">
        <f t="shared" si="341"/>
        <v>0</v>
      </c>
      <c r="F475" s="513">
        <f t="shared" si="341"/>
        <v>0</v>
      </c>
      <c r="G475" s="513">
        <f t="shared" si="341"/>
        <v>0</v>
      </c>
      <c r="H475" s="513">
        <f t="shared" si="341"/>
        <v>0</v>
      </c>
      <c r="I475" s="513">
        <f t="shared" si="341"/>
        <v>0</v>
      </c>
      <c r="J475" s="513">
        <f t="shared" si="341"/>
        <v>0</v>
      </c>
      <c r="K475" s="513">
        <f t="shared" si="341"/>
        <v>0</v>
      </c>
      <c r="L475" s="513">
        <f t="shared" si="341"/>
        <v>0</v>
      </c>
      <c r="M475" s="513">
        <f t="shared" si="341"/>
        <v>0</v>
      </c>
      <c r="N475" s="513">
        <f t="shared" si="341"/>
        <v>0</v>
      </c>
      <c r="O475" s="513">
        <f t="shared" si="341"/>
        <v>0</v>
      </c>
      <c r="P475" s="513">
        <f t="shared" si="341"/>
        <v>0</v>
      </c>
      <c r="Q475" s="131">
        <f t="shared" si="341"/>
        <v>0</v>
      </c>
      <c r="R475" s="493"/>
      <c r="S475" s="25" t="s">
        <v>701</v>
      </c>
      <c r="T475" s="495" t="s">
        <v>648</v>
      </c>
      <c r="U475" s="513">
        <f t="shared" si="328"/>
        <v>0</v>
      </c>
      <c r="V475" s="513">
        <f t="shared" si="329"/>
        <v>0</v>
      </c>
      <c r="W475" s="513">
        <f t="shared" si="330"/>
        <v>0</v>
      </c>
      <c r="X475" s="513">
        <f t="shared" si="331"/>
        <v>0</v>
      </c>
      <c r="Y475" s="513">
        <f t="shared" si="332"/>
        <v>0</v>
      </c>
      <c r="Z475" s="513">
        <f t="shared" si="333"/>
        <v>0</v>
      </c>
      <c r="AA475" s="513">
        <f t="shared" si="334"/>
        <v>0</v>
      </c>
      <c r="AB475" s="513">
        <f t="shared" si="335"/>
        <v>0</v>
      </c>
      <c r="AC475" s="513">
        <f t="shared" si="336"/>
        <v>0</v>
      </c>
      <c r="AD475" s="513">
        <f t="shared" si="337"/>
        <v>0</v>
      </c>
      <c r="AE475" s="513">
        <f t="shared" si="338"/>
        <v>0</v>
      </c>
      <c r="AF475" s="513">
        <f t="shared" si="339"/>
        <v>0</v>
      </c>
      <c r="AG475" s="131">
        <f t="shared" si="340"/>
        <v>0</v>
      </c>
    </row>
    <row r="476" spans="2:33" x14ac:dyDescent="0.2">
      <c r="B476" s="25" t="s">
        <v>702</v>
      </c>
      <c r="C476" s="509" t="s">
        <v>481</v>
      </c>
      <c r="D476" s="510" t="s">
        <v>131</v>
      </c>
      <c r="E476" s="513">
        <f t="shared" si="341"/>
        <v>0</v>
      </c>
      <c r="F476" s="513">
        <f t="shared" si="341"/>
        <v>0</v>
      </c>
      <c r="G476" s="513">
        <f t="shared" si="341"/>
        <v>0</v>
      </c>
      <c r="H476" s="513">
        <f t="shared" si="341"/>
        <v>0</v>
      </c>
      <c r="I476" s="513">
        <f t="shared" si="341"/>
        <v>0</v>
      </c>
      <c r="J476" s="513">
        <f t="shared" si="341"/>
        <v>0</v>
      </c>
      <c r="K476" s="513">
        <f t="shared" si="341"/>
        <v>0</v>
      </c>
      <c r="L476" s="513">
        <f t="shared" si="341"/>
        <v>0</v>
      </c>
      <c r="M476" s="513">
        <f t="shared" si="341"/>
        <v>0</v>
      </c>
      <c r="N476" s="513">
        <f t="shared" si="341"/>
        <v>0</v>
      </c>
      <c r="O476" s="513">
        <f t="shared" si="341"/>
        <v>0</v>
      </c>
      <c r="P476" s="513">
        <f t="shared" si="341"/>
        <v>0</v>
      </c>
      <c r="Q476" s="131">
        <f t="shared" si="341"/>
        <v>0</v>
      </c>
      <c r="R476" s="493"/>
      <c r="S476" s="25" t="s">
        <v>702</v>
      </c>
      <c r="T476" s="509" t="s">
        <v>481</v>
      </c>
      <c r="U476" s="513">
        <f t="shared" si="328"/>
        <v>0</v>
      </c>
      <c r="V476" s="513">
        <f t="shared" si="329"/>
        <v>0</v>
      </c>
      <c r="W476" s="513">
        <f t="shared" si="330"/>
        <v>0</v>
      </c>
      <c r="X476" s="513">
        <f t="shared" si="331"/>
        <v>0</v>
      </c>
      <c r="Y476" s="513">
        <f t="shared" si="332"/>
        <v>0</v>
      </c>
      <c r="Z476" s="513">
        <f t="shared" si="333"/>
        <v>0</v>
      </c>
      <c r="AA476" s="513">
        <f t="shared" si="334"/>
        <v>0</v>
      </c>
      <c r="AB476" s="513">
        <f t="shared" si="335"/>
        <v>0</v>
      </c>
      <c r="AC476" s="513">
        <f t="shared" si="336"/>
        <v>0</v>
      </c>
      <c r="AD476" s="513">
        <f t="shared" si="337"/>
        <v>0</v>
      </c>
      <c r="AE476" s="513">
        <f t="shared" si="338"/>
        <v>0</v>
      </c>
      <c r="AF476" s="513">
        <f t="shared" si="339"/>
        <v>0</v>
      </c>
      <c r="AG476" s="131">
        <f t="shared" si="340"/>
        <v>0</v>
      </c>
    </row>
    <row r="477" spans="2:33" x14ac:dyDescent="0.2">
      <c r="B477" s="25" t="s">
        <v>703</v>
      </c>
      <c r="C477" s="512" t="s">
        <v>690</v>
      </c>
      <c r="D477" s="510" t="s">
        <v>131</v>
      </c>
      <c r="E477" s="513">
        <f t="shared" si="341"/>
        <v>0</v>
      </c>
      <c r="F477" s="513">
        <f t="shared" si="341"/>
        <v>0</v>
      </c>
      <c r="G477" s="513">
        <f t="shared" si="341"/>
        <v>0</v>
      </c>
      <c r="H477" s="513">
        <f t="shared" si="341"/>
        <v>0</v>
      </c>
      <c r="I477" s="513">
        <f t="shared" si="341"/>
        <v>0</v>
      </c>
      <c r="J477" s="513">
        <f t="shared" si="341"/>
        <v>0</v>
      </c>
      <c r="K477" s="513">
        <f t="shared" si="341"/>
        <v>0</v>
      </c>
      <c r="L477" s="513">
        <f t="shared" si="341"/>
        <v>0</v>
      </c>
      <c r="M477" s="513">
        <f t="shared" si="341"/>
        <v>0</v>
      </c>
      <c r="N477" s="513">
        <f t="shared" si="341"/>
        <v>0</v>
      </c>
      <c r="O477" s="513">
        <f t="shared" si="341"/>
        <v>0</v>
      </c>
      <c r="P477" s="513">
        <f t="shared" si="341"/>
        <v>0</v>
      </c>
      <c r="Q477" s="131">
        <f t="shared" si="341"/>
        <v>0</v>
      </c>
      <c r="R477" s="493"/>
      <c r="S477" s="25" t="s">
        <v>703</v>
      </c>
      <c r="T477" s="512" t="s">
        <v>690</v>
      </c>
      <c r="U477" s="513">
        <f t="shared" si="328"/>
        <v>0</v>
      </c>
      <c r="V477" s="513">
        <f t="shared" si="329"/>
        <v>0</v>
      </c>
      <c r="W477" s="513">
        <f t="shared" si="330"/>
        <v>0</v>
      </c>
      <c r="X477" s="513">
        <f t="shared" si="331"/>
        <v>0</v>
      </c>
      <c r="Y477" s="513">
        <f t="shared" si="332"/>
        <v>0</v>
      </c>
      <c r="Z477" s="513">
        <f t="shared" si="333"/>
        <v>0</v>
      </c>
      <c r="AA477" s="513">
        <f t="shared" si="334"/>
        <v>0</v>
      </c>
      <c r="AB477" s="513">
        <f t="shared" si="335"/>
        <v>0</v>
      </c>
      <c r="AC477" s="513">
        <f t="shared" si="336"/>
        <v>0</v>
      </c>
      <c r="AD477" s="513">
        <f t="shared" si="337"/>
        <v>0</v>
      </c>
      <c r="AE477" s="513">
        <f t="shared" si="338"/>
        <v>0</v>
      </c>
      <c r="AF477" s="513">
        <f t="shared" si="339"/>
        <v>0</v>
      </c>
      <c r="AG477" s="131">
        <f t="shared" si="340"/>
        <v>0</v>
      </c>
    </row>
    <row r="478" spans="2:33" x14ac:dyDescent="0.2">
      <c r="B478" s="25" t="s">
        <v>704</v>
      </c>
      <c r="C478" s="512" t="s">
        <v>696</v>
      </c>
      <c r="D478" s="510" t="s">
        <v>131</v>
      </c>
      <c r="E478" s="513">
        <f t="shared" si="341"/>
        <v>0</v>
      </c>
      <c r="F478" s="513">
        <f t="shared" si="341"/>
        <v>0</v>
      </c>
      <c r="G478" s="513">
        <f t="shared" si="341"/>
        <v>0</v>
      </c>
      <c r="H478" s="513">
        <f t="shared" si="341"/>
        <v>0</v>
      </c>
      <c r="I478" s="513">
        <f t="shared" si="341"/>
        <v>0</v>
      </c>
      <c r="J478" s="513">
        <f t="shared" si="341"/>
        <v>0</v>
      </c>
      <c r="K478" s="513">
        <f t="shared" si="341"/>
        <v>0</v>
      </c>
      <c r="L478" s="513">
        <f t="shared" si="341"/>
        <v>0</v>
      </c>
      <c r="M478" s="513">
        <f t="shared" si="341"/>
        <v>0</v>
      </c>
      <c r="N478" s="513">
        <f t="shared" si="341"/>
        <v>0</v>
      </c>
      <c r="O478" s="513">
        <f t="shared" si="341"/>
        <v>0</v>
      </c>
      <c r="P478" s="513">
        <f t="shared" si="341"/>
        <v>0</v>
      </c>
      <c r="Q478" s="131">
        <f t="shared" si="341"/>
        <v>0</v>
      </c>
      <c r="R478" s="493"/>
      <c r="S478" s="25" t="s">
        <v>704</v>
      </c>
      <c r="T478" s="512" t="s">
        <v>696</v>
      </c>
      <c r="U478" s="513">
        <f t="shared" si="328"/>
        <v>0</v>
      </c>
      <c r="V478" s="513">
        <f t="shared" si="329"/>
        <v>0</v>
      </c>
      <c r="W478" s="513">
        <f t="shared" si="330"/>
        <v>0</v>
      </c>
      <c r="X478" s="513">
        <f t="shared" si="331"/>
        <v>0</v>
      </c>
      <c r="Y478" s="513">
        <f t="shared" si="332"/>
        <v>0</v>
      </c>
      <c r="Z478" s="513">
        <f t="shared" si="333"/>
        <v>0</v>
      </c>
      <c r="AA478" s="513">
        <f t="shared" si="334"/>
        <v>0</v>
      </c>
      <c r="AB478" s="513">
        <f t="shared" si="335"/>
        <v>0</v>
      </c>
      <c r="AC478" s="513">
        <f t="shared" si="336"/>
        <v>0</v>
      </c>
      <c r="AD478" s="513">
        <f t="shared" si="337"/>
        <v>0</v>
      </c>
      <c r="AE478" s="513">
        <f t="shared" si="338"/>
        <v>0</v>
      </c>
      <c r="AF478" s="513">
        <f t="shared" si="339"/>
        <v>0</v>
      </c>
      <c r="AG478" s="131">
        <f t="shared" si="340"/>
        <v>0</v>
      </c>
    </row>
    <row r="479" spans="2:33" x14ac:dyDescent="0.2">
      <c r="B479" s="25"/>
      <c r="C479" s="511" t="s">
        <v>705</v>
      </c>
      <c r="D479" s="510"/>
      <c r="E479" s="513">
        <f t="shared" si="341"/>
        <v>0</v>
      </c>
      <c r="F479" s="513">
        <f t="shared" si="341"/>
        <v>0</v>
      </c>
      <c r="G479" s="513">
        <f t="shared" si="341"/>
        <v>0</v>
      </c>
      <c r="H479" s="513">
        <f t="shared" si="341"/>
        <v>0</v>
      </c>
      <c r="I479" s="513">
        <f t="shared" si="341"/>
        <v>0</v>
      </c>
      <c r="J479" s="513">
        <f t="shared" si="341"/>
        <v>0</v>
      </c>
      <c r="K479" s="513">
        <f t="shared" si="341"/>
        <v>0</v>
      </c>
      <c r="L479" s="513">
        <f t="shared" si="341"/>
        <v>0</v>
      </c>
      <c r="M479" s="513">
        <f t="shared" si="341"/>
        <v>0</v>
      </c>
      <c r="N479" s="513">
        <f t="shared" si="341"/>
        <v>0</v>
      </c>
      <c r="O479" s="513">
        <f t="shared" si="341"/>
        <v>0</v>
      </c>
      <c r="P479" s="513">
        <f t="shared" si="341"/>
        <v>0</v>
      </c>
      <c r="Q479" s="131">
        <f t="shared" si="341"/>
        <v>0</v>
      </c>
      <c r="R479" s="493"/>
      <c r="S479" s="25"/>
      <c r="T479" s="511" t="s">
        <v>705</v>
      </c>
      <c r="U479" s="513">
        <f t="shared" si="328"/>
        <v>0</v>
      </c>
      <c r="V479" s="513">
        <f t="shared" si="329"/>
        <v>0</v>
      </c>
      <c r="W479" s="513">
        <f t="shared" si="330"/>
        <v>0</v>
      </c>
      <c r="X479" s="513">
        <f t="shared" si="331"/>
        <v>0</v>
      </c>
      <c r="Y479" s="513">
        <f t="shared" si="332"/>
        <v>0</v>
      </c>
      <c r="Z479" s="513">
        <f t="shared" si="333"/>
        <v>0</v>
      </c>
      <c r="AA479" s="513">
        <f t="shared" si="334"/>
        <v>0</v>
      </c>
      <c r="AB479" s="513">
        <f t="shared" si="335"/>
        <v>0</v>
      </c>
      <c r="AC479" s="513">
        <f t="shared" si="336"/>
        <v>0</v>
      </c>
      <c r="AD479" s="513">
        <f t="shared" si="337"/>
        <v>0</v>
      </c>
      <c r="AE479" s="513">
        <f t="shared" si="338"/>
        <v>0</v>
      </c>
      <c r="AF479" s="513">
        <f t="shared" si="339"/>
        <v>0</v>
      </c>
      <c r="AG479" s="131">
        <f t="shared" si="340"/>
        <v>0</v>
      </c>
    </row>
    <row r="480" spans="2:33" x14ac:dyDescent="0.2">
      <c r="B480" s="25" t="s">
        <v>706</v>
      </c>
      <c r="C480" s="509" t="s">
        <v>488</v>
      </c>
      <c r="D480" s="510"/>
      <c r="E480" s="513">
        <f t="shared" si="341"/>
        <v>0</v>
      </c>
      <c r="F480" s="513">
        <f t="shared" si="341"/>
        <v>0</v>
      </c>
      <c r="G480" s="513">
        <f t="shared" si="341"/>
        <v>0</v>
      </c>
      <c r="H480" s="513">
        <f t="shared" si="341"/>
        <v>0</v>
      </c>
      <c r="I480" s="513">
        <f t="shared" si="341"/>
        <v>0</v>
      </c>
      <c r="J480" s="513">
        <f t="shared" si="341"/>
        <v>0</v>
      </c>
      <c r="K480" s="513">
        <f t="shared" si="341"/>
        <v>0</v>
      </c>
      <c r="L480" s="513">
        <f t="shared" si="341"/>
        <v>0</v>
      </c>
      <c r="M480" s="513">
        <f t="shared" si="341"/>
        <v>0</v>
      </c>
      <c r="N480" s="513">
        <f t="shared" si="341"/>
        <v>0</v>
      </c>
      <c r="O480" s="513">
        <f t="shared" si="341"/>
        <v>0</v>
      </c>
      <c r="P480" s="513">
        <f t="shared" si="341"/>
        <v>0</v>
      </c>
      <c r="Q480" s="131">
        <f t="shared" si="341"/>
        <v>0</v>
      </c>
      <c r="R480" s="493"/>
      <c r="S480" s="25" t="s">
        <v>706</v>
      </c>
      <c r="T480" s="509" t="s">
        <v>488</v>
      </c>
      <c r="U480" s="513">
        <f t="shared" si="328"/>
        <v>0</v>
      </c>
      <c r="V480" s="513">
        <f t="shared" si="329"/>
        <v>0</v>
      </c>
      <c r="W480" s="513">
        <f t="shared" si="330"/>
        <v>0</v>
      </c>
      <c r="X480" s="513">
        <f t="shared" si="331"/>
        <v>0</v>
      </c>
      <c r="Y480" s="513">
        <f t="shared" si="332"/>
        <v>0</v>
      </c>
      <c r="Z480" s="513">
        <f t="shared" si="333"/>
        <v>0</v>
      </c>
      <c r="AA480" s="513">
        <f t="shared" si="334"/>
        <v>0</v>
      </c>
      <c r="AB480" s="513">
        <f t="shared" si="335"/>
        <v>0</v>
      </c>
      <c r="AC480" s="513">
        <f t="shared" si="336"/>
        <v>0</v>
      </c>
      <c r="AD480" s="513">
        <f t="shared" si="337"/>
        <v>0</v>
      </c>
      <c r="AE480" s="513">
        <f t="shared" si="338"/>
        <v>0</v>
      </c>
      <c r="AF480" s="513">
        <f t="shared" si="339"/>
        <v>0</v>
      </c>
      <c r="AG480" s="498">
        <f t="shared" si="340"/>
        <v>0</v>
      </c>
    </row>
    <row r="481" spans="2:33" x14ac:dyDescent="0.2">
      <c r="B481" s="25" t="s">
        <v>707</v>
      </c>
      <c r="C481" s="495" t="s">
        <v>648</v>
      </c>
      <c r="D481" s="510" t="s">
        <v>479</v>
      </c>
      <c r="E481" s="513">
        <f t="shared" si="341"/>
        <v>0</v>
      </c>
      <c r="F481" s="513">
        <f t="shared" si="341"/>
        <v>0</v>
      </c>
      <c r="G481" s="513">
        <f t="shared" si="341"/>
        <v>0</v>
      </c>
      <c r="H481" s="513">
        <f t="shared" si="341"/>
        <v>0</v>
      </c>
      <c r="I481" s="513">
        <f t="shared" si="341"/>
        <v>0</v>
      </c>
      <c r="J481" s="513">
        <f t="shared" si="341"/>
        <v>0</v>
      </c>
      <c r="K481" s="513">
        <f t="shared" si="341"/>
        <v>0</v>
      </c>
      <c r="L481" s="513">
        <f t="shared" si="341"/>
        <v>0</v>
      </c>
      <c r="M481" s="513">
        <f t="shared" si="341"/>
        <v>0</v>
      </c>
      <c r="N481" s="513">
        <f t="shared" si="341"/>
        <v>0</v>
      </c>
      <c r="O481" s="513">
        <f t="shared" si="341"/>
        <v>0</v>
      </c>
      <c r="P481" s="513">
        <f t="shared" si="341"/>
        <v>0</v>
      </c>
      <c r="Q481" s="131">
        <f t="shared" si="341"/>
        <v>0</v>
      </c>
      <c r="R481" s="493"/>
      <c r="S481" s="25" t="s">
        <v>707</v>
      </c>
      <c r="T481" s="495" t="s">
        <v>648</v>
      </c>
      <c r="U481" s="513">
        <f t="shared" si="328"/>
        <v>0</v>
      </c>
      <c r="V481" s="513">
        <f t="shared" si="329"/>
        <v>0</v>
      </c>
      <c r="W481" s="513">
        <f t="shared" si="330"/>
        <v>0</v>
      </c>
      <c r="X481" s="513">
        <f t="shared" si="331"/>
        <v>0</v>
      </c>
      <c r="Y481" s="513">
        <f t="shared" si="332"/>
        <v>0</v>
      </c>
      <c r="Z481" s="513">
        <f t="shared" si="333"/>
        <v>0</v>
      </c>
      <c r="AA481" s="513">
        <f t="shared" si="334"/>
        <v>0</v>
      </c>
      <c r="AB481" s="513">
        <f t="shared" si="335"/>
        <v>0</v>
      </c>
      <c r="AC481" s="513">
        <f t="shared" si="336"/>
        <v>0</v>
      </c>
      <c r="AD481" s="513">
        <f t="shared" si="337"/>
        <v>0</v>
      </c>
      <c r="AE481" s="513">
        <f t="shared" si="338"/>
        <v>0</v>
      </c>
      <c r="AF481" s="513">
        <f t="shared" si="339"/>
        <v>0</v>
      </c>
      <c r="AG481" s="131">
        <f t="shared" si="340"/>
        <v>0</v>
      </c>
    </row>
    <row r="482" spans="2:33" x14ac:dyDescent="0.2">
      <c r="B482" s="25" t="s">
        <v>708</v>
      </c>
      <c r="C482" s="526" t="s">
        <v>481</v>
      </c>
      <c r="D482" s="510" t="s">
        <v>131</v>
      </c>
      <c r="E482" s="513">
        <f t="shared" si="341"/>
        <v>0</v>
      </c>
      <c r="F482" s="513">
        <f t="shared" si="341"/>
        <v>0</v>
      </c>
      <c r="G482" s="513">
        <f t="shared" si="341"/>
        <v>0</v>
      </c>
      <c r="H482" s="513">
        <f t="shared" si="341"/>
        <v>0</v>
      </c>
      <c r="I482" s="513">
        <f t="shared" si="341"/>
        <v>0</v>
      </c>
      <c r="J482" s="513">
        <f t="shared" si="341"/>
        <v>0</v>
      </c>
      <c r="K482" s="513">
        <f t="shared" si="341"/>
        <v>0</v>
      </c>
      <c r="L482" s="513">
        <f t="shared" si="341"/>
        <v>0</v>
      </c>
      <c r="M482" s="513">
        <f t="shared" si="341"/>
        <v>0</v>
      </c>
      <c r="N482" s="513">
        <f t="shared" si="341"/>
        <v>0</v>
      </c>
      <c r="O482" s="513">
        <f t="shared" si="341"/>
        <v>0</v>
      </c>
      <c r="P482" s="513">
        <f t="shared" si="341"/>
        <v>0</v>
      </c>
      <c r="Q482" s="131">
        <f t="shared" si="341"/>
        <v>0</v>
      </c>
      <c r="R482" s="493"/>
      <c r="S482" s="25" t="s">
        <v>708</v>
      </c>
      <c r="T482" s="526" t="s">
        <v>481</v>
      </c>
      <c r="U482" s="513">
        <f t="shared" si="328"/>
        <v>0</v>
      </c>
      <c r="V482" s="513">
        <f t="shared" si="329"/>
        <v>0</v>
      </c>
      <c r="W482" s="513">
        <f t="shared" si="330"/>
        <v>0</v>
      </c>
      <c r="X482" s="513">
        <f t="shared" si="331"/>
        <v>0</v>
      </c>
      <c r="Y482" s="513">
        <f t="shared" si="332"/>
        <v>0</v>
      </c>
      <c r="Z482" s="513">
        <f t="shared" si="333"/>
        <v>0</v>
      </c>
      <c r="AA482" s="513">
        <f t="shared" si="334"/>
        <v>0</v>
      </c>
      <c r="AB482" s="513">
        <f t="shared" si="335"/>
        <v>0</v>
      </c>
      <c r="AC482" s="513">
        <f t="shared" si="336"/>
        <v>0</v>
      </c>
      <c r="AD482" s="513">
        <f t="shared" si="337"/>
        <v>0</v>
      </c>
      <c r="AE482" s="513">
        <f t="shared" si="338"/>
        <v>0</v>
      </c>
      <c r="AF482" s="513">
        <f t="shared" si="339"/>
        <v>0</v>
      </c>
      <c r="AG482" s="131">
        <f t="shared" si="340"/>
        <v>0</v>
      </c>
    </row>
    <row r="483" spans="2:33" x14ac:dyDescent="0.2">
      <c r="B483" s="25" t="s">
        <v>709</v>
      </c>
      <c r="C483" s="534" t="s">
        <v>690</v>
      </c>
      <c r="D483" s="510" t="s">
        <v>131</v>
      </c>
      <c r="E483" s="513">
        <f t="shared" si="341"/>
        <v>0</v>
      </c>
      <c r="F483" s="513">
        <f t="shared" si="341"/>
        <v>0</v>
      </c>
      <c r="G483" s="513">
        <f t="shared" si="341"/>
        <v>0</v>
      </c>
      <c r="H483" s="513">
        <f t="shared" si="341"/>
        <v>0</v>
      </c>
      <c r="I483" s="513">
        <f t="shared" si="341"/>
        <v>0</v>
      </c>
      <c r="J483" s="513">
        <f t="shared" si="341"/>
        <v>0</v>
      </c>
      <c r="K483" s="513">
        <f t="shared" si="341"/>
        <v>0</v>
      </c>
      <c r="L483" s="513">
        <f t="shared" si="341"/>
        <v>0</v>
      </c>
      <c r="M483" s="513">
        <f t="shared" si="341"/>
        <v>0</v>
      </c>
      <c r="N483" s="513">
        <f t="shared" si="341"/>
        <v>0</v>
      </c>
      <c r="O483" s="513">
        <f t="shared" si="341"/>
        <v>0</v>
      </c>
      <c r="P483" s="513">
        <f t="shared" si="341"/>
        <v>0</v>
      </c>
      <c r="Q483" s="131">
        <f t="shared" si="341"/>
        <v>0</v>
      </c>
      <c r="R483" s="493"/>
      <c r="S483" s="25" t="s">
        <v>709</v>
      </c>
      <c r="T483" s="534" t="s">
        <v>690</v>
      </c>
      <c r="U483" s="513">
        <f t="shared" si="328"/>
        <v>0</v>
      </c>
      <c r="V483" s="513">
        <f t="shared" si="329"/>
        <v>0</v>
      </c>
      <c r="W483" s="513">
        <f t="shared" si="330"/>
        <v>0</v>
      </c>
      <c r="X483" s="513">
        <f t="shared" si="331"/>
        <v>0</v>
      </c>
      <c r="Y483" s="513">
        <f t="shared" si="332"/>
        <v>0</v>
      </c>
      <c r="Z483" s="513">
        <f t="shared" si="333"/>
        <v>0</v>
      </c>
      <c r="AA483" s="513">
        <f t="shared" si="334"/>
        <v>0</v>
      </c>
      <c r="AB483" s="513">
        <f t="shared" si="335"/>
        <v>0</v>
      </c>
      <c r="AC483" s="513">
        <f t="shared" si="336"/>
        <v>0</v>
      </c>
      <c r="AD483" s="513">
        <f t="shared" si="337"/>
        <v>0</v>
      </c>
      <c r="AE483" s="513">
        <f t="shared" si="338"/>
        <v>0</v>
      </c>
      <c r="AF483" s="513">
        <f t="shared" si="339"/>
        <v>0</v>
      </c>
      <c r="AG483" s="131">
        <f t="shared" si="340"/>
        <v>0</v>
      </c>
    </row>
    <row r="484" spans="2:33" x14ac:dyDescent="0.2">
      <c r="B484" s="25" t="s">
        <v>710</v>
      </c>
      <c r="C484" s="534" t="s">
        <v>696</v>
      </c>
      <c r="D484" s="510" t="s">
        <v>131</v>
      </c>
      <c r="E484" s="513">
        <f t="shared" si="341"/>
        <v>0</v>
      </c>
      <c r="F484" s="513">
        <f t="shared" si="341"/>
        <v>0</v>
      </c>
      <c r="G484" s="513">
        <f t="shared" si="341"/>
        <v>0</v>
      </c>
      <c r="H484" s="513">
        <f t="shared" si="341"/>
        <v>0</v>
      </c>
      <c r="I484" s="513">
        <f t="shared" si="341"/>
        <v>0</v>
      </c>
      <c r="J484" s="513">
        <f t="shared" si="341"/>
        <v>0</v>
      </c>
      <c r="K484" s="513">
        <f t="shared" si="341"/>
        <v>0</v>
      </c>
      <c r="L484" s="513">
        <f t="shared" si="341"/>
        <v>0</v>
      </c>
      <c r="M484" s="513">
        <f t="shared" si="341"/>
        <v>0</v>
      </c>
      <c r="N484" s="513">
        <f t="shared" si="341"/>
        <v>0</v>
      </c>
      <c r="O484" s="513">
        <f t="shared" si="341"/>
        <v>0</v>
      </c>
      <c r="P484" s="513">
        <f t="shared" si="341"/>
        <v>0</v>
      </c>
      <c r="Q484" s="131">
        <f t="shared" si="341"/>
        <v>0</v>
      </c>
      <c r="R484" s="493"/>
      <c r="S484" s="25" t="s">
        <v>710</v>
      </c>
      <c r="T484" s="534" t="s">
        <v>696</v>
      </c>
      <c r="U484" s="513">
        <f t="shared" si="328"/>
        <v>0</v>
      </c>
      <c r="V484" s="513">
        <f t="shared" si="329"/>
        <v>0</v>
      </c>
      <c r="W484" s="513">
        <f t="shared" si="330"/>
        <v>0</v>
      </c>
      <c r="X484" s="513">
        <f t="shared" si="331"/>
        <v>0</v>
      </c>
      <c r="Y484" s="513">
        <f t="shared" si="332"/>
        <v>0</v>
      </c>
      <c r="Z484" s="513">
        <f t="shared" si="333"/>
        <v>0</v>
      </c>
      <c r="AA484" s="513">
        <f t="shared" si="334"/>
        <v>0</v>
      </c>
      <c r="AB484" s="513">
        <f t="shared" si="335"/>
        <v>0</v>
      </c>
      <c r="AC484" s="513">
        <f t="shared" si="336"/>
        <v>0</v>
      </c>
      <c r="AD484" s="513">
        <f t="shared" si="337"/>
        <v>0</v>
      </c>
      <c r="AE484" s="513">
        <f t="shared" si="338"/>
        <v>0</v>
      </c>
      <c r="AF484" s="513">
        <f t="shared" si="339"/>
        <v>0</v>
      </c>
      <c r="AG484" s="131">
        <f t="shared" si="340"/>
        <v>0</v>
      </c>
    </row>
    <row r="485" spans="2:33" x14ac:dyDescent="0.2">
      <c r="B485" s="324"/>
      <c r="C485" s="772" t="s">
        <v>505</v>
      </c>
      <c r="D485" s="508"/>
      <c r="E485" s="135">
        <f t="shared" si="341"/>
        <v>0</v>
      </c>
      <c r="F485" s="135">
        <f t="shared" si="341"/>
        <v>0</v>
      </c>
      <c r="G485" s="135">
        <f t="shared" si="341"/>
        <v>0</v>
      </c>
      <c r="H485" s="135">
        <f t="shared" si="341"/>
        <v>0</v>
      </c>
      <c r="I485" s="135">
        <f t="shared" si="341"/>
        <v>0</v>
      </c>
      <c r="J485" s="135">
        <f t="shared" si="341"/>
        <v>0</v>
      </c>
      <c r="K485" s="135">
        <f t="shared" si="341"/>
        <v>0</v>
      </c>
      <c r="L485" s="135">
        <f t="shared" si="341"/>
        <v>0</v>
      </c>
      <c r="M485" s="135">
        <f t="shared" si="341"/>
        <v>0</v>
      </c>
      <c r="N485" s="135">
        <f t="shared" si="341"/>
        <v>0</v>
      </c>
      <c r="O485" s="135">
        <f t="shared" si="341"/>
        <v>0</v>
      </c>
      <c r="P485" s="135">
        <f t="shared" si="341"/>
        <v>0</v>
      </c>
      <c r="Q485" s="130">
        <f t="shared" si="341"/>
        <v>0</v>
      </c>
      <c r="R485" s="493"/>
      <c r="S485" s="324"/>
      <c r="T485" s="772" t="s">
        <v>505</v>
      </c>
      <c r="U485" s="135">
        <f t="shared" si="328"/>
        <v>0</v>
      </c>
      <c r="V485" s="135">
        <f t="shared" si="329"/>
        <v>0</v>
      </c>
      <c r="W485" s="135">
        <f t="shared" si="330"/>
        <v>0</v>
      </c>
      <c r="X485" s="135">
        <f t="shared" si="331"/>
        <v>0</v>
      </c>
      <c r="Y485" s="135">
        <f t="shared" si="332"/>
        <v>0</v>
      </c>
      <c r="Z485" s="135">
        <f t="shared" si="333"/>
        <v>0</v>
      </c>
      <c r="AA485" s="135">
        <f t="shared" si="334"/>
        <v>0</v>
      </c>
      <c r="AB485" s="135">
        <f t="shared" si="335"/>
        <v>0</v>
      </c>
      <c r="AC485" s="135">
        <f t="shared" si="336"/>
        <v>0</v>
      </c>
      <c r="AD485" s="135">
        <f t="shared" si="337"/>
        <v>0</v>
      </c>
      <c r="AE485" s="135">
        <f t="shared" si="338"/>
        <v>0</v>
      </c>
      <c r="AF485" s="135">
        <f t="shared" si="339"/>
        <v>0</v>
      </c>
      <c r="AG485" s="130">
        <f t="shared" si="340"/>
        <v>0</v>
      </c>
    </row>
    <row r="486" spans="2:33" x14ac:dyDescent="0.2">
      <c r="B486" s="25" t="s">
        <v>711</v>
      </c>
      <c r="C486" s="509" t="s">
        <v>488</v>
      </c>
      <c r="D486" s="510"/>
      <c r="E486" s="513">
        <f t="shared" si="341"/>
        <v>0</v>
      </c>
      <c r="F486" s="513">
        <f t="shared" si="341"/>
        <v>0</v>
      </c>
      <c r="G486" s="513">
        <f t="shared" si="341"/>
        <v>0</v>
      </c>
      <c r="H486" s="513">
        <f t="shared" si="341"/>
        <v>0</v>
      </c>
      <c r="I486" s="513">
        <f t="shared" si="341"/>
        <v>0</v>
      </c>
      <c r="J486" s="513">
        <f t="shared" si="341"/>
        <v>0</v>
      </c>
      <c r="K486" s="513">
        <f t="shared" si="341"/>
        <v>0</v>
      </c>
      <c r="L486" s="513">
        <f t="shared" si="341"/>
        <v>0</v>
      </c>
      <c r="M486" s="513">
        <f t="shared" si="341"/>
        <v>0</v>
      </c>
      <c r="N486" s="513">
        <f t="shared" si="341"/>
        <v>0</v>
      </c>
      <c r="O486" s="513">
        <f t="shared" si="341"/>
        <v>0</v>
      </c>
      <c r="P486" s="513">
        <f t="shared" si="341"/>
        <v>0</v>
      </c>
      <c r="Q486" s="131">
        <f t="shared" si="341"/>
        <v>0</v>
      </c>
      <c r="R486" s="493"/>
      <c r="S486" s="25" t="s">
        <v>711</v>
      </c>
      <c r="T486" s="509" t="s">
        <v>488</v>
      </c>
      <c r="U486" s="513">
        <f t="shared" si="328"/>
        <v>0</v>
      </c>
      <c r="V486" s="513">
        <f t="shared" si="329"/>
        <v>0</v>
      </c>
      <c r="W486" s="513">
        <f t="shared" si="330"/>
        <v>0</v>
      </c>
      <c r="X486" s="513">
        <f t="shared" si="331"/>
        <v>0</v>
      </c>
      <c r="Y486" s="513">
        <f t="shared" si="332"/>
        <v>0</v>
      </c>
      <c r="Z486" s="513">
        <f t="shared" si="333"/>
        <v>0</v>
      </c>
      <c r="AA486" s="513">
        <f t="shared" si="334"/>
        <v>0</v>
      </c>
      <c r="AB486" s="513">
        <f t="shared" si="335"/>
        <v>0</v>
      </c>
      <c r="AC486" s="513">
        <f t="shared" si="336"/>
        <v>0</v>
      </c>
      <c r="AD486" s="513">
        <f t="shared" si="337"/>
        <v>0</v>
      </c>
      <c r="AE486" s="513">
        <f t="shared" si="338"/>
        <v>0</v>
      </c>
      <c r="AF486" s="513">
        <f t="shared" si="339"/>
        <v>0</v>
      </c>
      <c r="AG486" s="498">
        <f t="shared" si="340"/>
        <v>0</v>
      </c>
    </row>
    <row r="487" spans="2:33" x14ac:dyDescent="0.2">
      <c r="B487" s="25" t="s">
        <v>712</v>
      </c>
      <c r="C487" s="495" t="s">
        <v>648</v>
      </c>
      <c r="D487" s="510" t="s">
        <v>479</v>
      </c>
      <c r="E487" s="513">
        <f t="shared" ref="E487:Q498" si="342">+E124+E245+E366</f>
        <v>0</v>
      </c>
      <c r="F487" s="513">
        <f t="shared" si="342"/>
        <v>0</v>
      </c>
      <c r="G487" s="513">
        <f t="shared" si="342"/>
        <v>0</v>
      </c>
      <c r="H487" s="513">
        <f t="shared" si="342"/>
        <v>0</v>
      </c>
      <c r="I487" s="513">
        <f t="shared" si="342"/>
        <v>0</v>
      </c>
      <c r="J487" s="513">
        <f t="shared" si="342"/>
        <v>0</v>
      </c>
      <c r="K487" s="513">
        <f t="shared" si="342"/>
        <v>0</v>
      </c>
      <c r="L487" s="513">
        <f t="shared" si="342"/>
        <v>0</v>
      </c>
      <c r="M487" s="513">
        <f t="shared" si="342"/>
        <v>0</v>
      </c>
      <c r="N487" s="513">
        <f t="shared" si="342"/>
        <v>0</v>
      </c>
      <c r="O487" s="513">
        <f t="shared" si="342"/>
        <v>0</v>
      </c>
      <c r="P487" s="513">
        <f t="shared" si="342"/>
        <v>0</v>
      </c>
      <c r="Q487" s="131">
        <f t="shared" si="342"/>
        <v>0</v>
      </c>
      <c r="R487" s="493"/>
      <c r="S487" s="25" t="s">
        <v>712</v>
      </c>
      <c r="T487" s="495" t="s">
        <v>648</v>
      </c>
      <c r="U487" s="513">
        <f t="shared" si="328"/>
        <v>0</v>
      </c>
      <c r="V487" s="513">
        <f t="shared" si="329"/>
        <v>0</v>
      </c>
      <c r="W487" s="513">
        <f t="shared" si="330"/>
        <v>0</v>
      </c>
      <c r="X487" s="513">
        <f t="shared" si="331"/>
        <v>0</v>
      </c>
      <c r="Y487" s="513">
        <f t="shared" si="332"/>
        <v>0</v>
      </c>
      <c r="Z487" s="513">
        <f t="shared" si="333"/>
        <v>0</v>
      </c>
      <c r="AA487" s="513">
        <f t="shared" si="334"/>
        <v>0</v>
      </c>
      <c r="AB487" s="513">
        <f t="shared" si="335"/>
        <v>0</v>
      </c>
      <c r="AC487" s="513">
        <f t="shared" si="336"/>
        <v>0</v>
      </c>
      <c r="AD487" s="513">
        <f t="shared" si="337"/>
        <v>0</v>
      </c>
      <c r="AE487" s="513">
        <f t="shared" si="338"/>
        <v>0</v>
      </c>
      <c r="AF487" s="513">
        <f t="shared" si="339"/>
        <v>0</v>
      </c>
      <c r="AG487" s="131">
        <f t="shared" si="340"/>
        <v>0</v>
      </c>
    </row>
    <row r="488" spans="2:33" x14ac:dyDescent="0.2">
      <c r="B488" s="25" t="s">
        <v>713</v>
      </c>
      <c r="C488" s="526" t="s">
        <v>481</v>
      </c>
      <c r="D488" s="510" t="s">
        <v>131</v>
      </c>
      <c r="E488" s="513">
        <f t="shared" si="342"/>
        <v>0</v>
      </c>
      <c r="F488" s="513">
        <f t="shared" si="342"/>
        <v>0</v>
      </c>
      <c r="G488" s="513">
        <f t="shared" si="342"/>
        <v>0</v>
      </c>
      <c r="H488" s="513">
        <f t="shared" si="342"/>
        <v>0</v>
      </c>
      <c r="I488" s="513">
        <f t="shared" si="342"/>
        <v>0</v>
      </c>
      <c r="J488" s="513">
        <f t="shared" si="342"/>
        <v>0</v>
      </c>
      <c r="K488" s="513">
        <f t="shared" si="342"/>
        <v>0</v>
      </c>
      <c r="L488" s="513">
        <f t="shared" si="342"/>
        <v>0</v>
      </c>
      <c r="M488" s="513">
        <f t="shared" si="342"/>
        <v>0</v>
      </c>
      <c r="N488" s="513">
        <f t="shared" si="342"/>
        <v>0</v>
      </c>
      <c r="O488" s="513">
        <f t="shared" si="342"/>
        <v>0</v>
      </c>
      <c r="P488" s="513">
        <f t="shared" si="342"/>
        <v>0</v>
      </c>
      <c r="Q488" s="131">
        <f t="shared" si="342"/>
        <v>0</v>
      </c>
      <c r="R488" s="493"/>
      <c r="S488" s="25" t="s">
        <v>713</v>
      </c>
      <c r="T488" s="526" t="s">
        <v>481</v>
      </c>
      <c r="U488" s="513">
        <f t="shared" si="328"/>
        <v>0</v>
      </c>
      <c r="V488" s="513">
        <f t="shared" si="329"/>
        <v>0</v>
      </c>
      <c r="W488" s="513">
        <f t="shared" si="330"/>
        <v>0</v>
      </c>
      <c r="X488" s="513">
        <f t="shared" si="331"/>
        <v>0</v>
      </c>
      <c r="Y488" s="513">
        <f t="shared" si="332"/>
        <v>0</v>
      </c>
      <c r="Z488" s="513">
        <f t="shared" si="333"/>
        <v>0</v>
      </c>
      <c r="AA488" s="513">
        <f t="shared" si="334"/>
        <v>0</v>
      </c>
      <c r="AB488" s="513">
        <f t="shared" si="335"/>
        <v>0</v>
      </c>
      <c r="AC488" s="513">
        <f t="shared" si="336"/>
        <v>0</v>
      </c>
      <c r="AD488" s="513">
        <f t="shared" si="337"/>
        <v>0</v>
      </c>
      <c r="AE488" s="513">
        <f t="shared" si="338"/>
        <v>0</v>
      </c>
      <c r="AF488" s="513">
        <f t="shared" si="339"/>
        <v>0</v>
      </c>
      <c r="AG488" s="131">
        <f t="shared" si="340"/>
        <v>0</v>
      </c>
    </row>
    <row r="489" spans="2:33" x14ac:dyDescent="0.2">
      <c r="B489" s="322" t="s">
        <v>274</v>
      </c>
      <c r="C489" s="773" t="s">
        <v>714</v>
      </c>
      <c r="D489" s="515" t="s">
        <v>131</v>
      </c>
      <c r="E489" s="133">
        <f t="shared" si="342"/>
        <v>0</v>
      </c>
      <c r="F489" s="133">
        <f t="shared" si="342"/>
        <v>0</v>
      </c>
      <c r="G489" s="133">
        <f t="shared" si="342"/>
        <v>0</v>
      </c>
      <c r="H489" s="133">
        <f t="shared" si="342"/>
        <v>0</v>
      </c>
      <c r="I489" s="133">
        <f t="shared" si="342"/>
        <v>0</v>
      </c>
      <c r="J489" s="133">
        <f t="shared" si="342"/>
        <v>0</v>
      </c>
      <c r="K489" s="133">
        <f t="shared" si="342"/>
        <v>0</v>
      </c>
      <c r="L489" s="133">
        <f t="shared" si="342"/>
        <v>0</v>
      </c>
      <c r="M489" s="133">
        <f t="shared" si="342"/>
        <v>0</v>
      </c>
      <c r="N489" s="133">
        <f t="shared" si="342"/>
        <v>0</v>
      </c>
      <c r="O489" s="133">
        <f t="shared" si="342"/>
        <v>0</v>
      </c>
      <c r="P489" s="133">
        <f t="shared" si="342"/>
        <v>0</v>
      </c>
      <c r="Q489" s="134">
        <f t="shared" si="342"/>
        <v>0</v>
      </c>
      <c r="R489" s="493"/>
      <c r="S489" s="322" t="s">
        <v>274</v>
      </c>
      <c r="T489" s="773" t="s">
        <v>714</v>
      </c>
      <c r="U489" s="133">
        <f t="shared" si="328"/>
        <v>0</v>
      </c>
      <c r="V489" s="133">
        <f t="shared" si="329"/>
        <v>0</v>
      </c>
      <c r="W489" s="133">
        <f t="shared" si="330"/>
        <v>0</v>
      </c>
      <c r="X489" s="133">
        <f t="shared" si="331"/>
        <v>0</v>
      </c>
      <c r="Y489" s="133">
        <f t="shared" si="332"/>
        <v>0</v>
      </c>
      <c r="Z489" s="133">
        <f t="shared" si="333"/>
        <v>0</v>
      </c>
      <c r="AA489" s="133">
        <f t="shared" si="334"/>
        <v>0</v>
      </c>
      <c r="AB489" s="133">
        <f t="shared" si="335"/>
        <v>0</v>
      </c>
      <c r="AC489" s="133">
        <f t="shared" si="336"/>
        <v>0</v>
      </c>
      <c r="AD489" s="133">
        <f t="shared" si="337"/>
        <v>0</v>
      </c>
      <c r="AE489" s="133">
        <f t="shared" si="338"/>
        <v>0</v>
      </c>
      <c r="AF489" s="133">
        <f t="shared" si="339"/>
        <v>0</v>
      </c>
      <c r="AG489" s="134">
        <f t="shared" si="340"/>
        <v>0</v>
      </c>
    </row>
    <row r="490" spans="2:33" x14ac:dyDescent="0.2">
      <c r="B490" s="322" t="s">
        <v>275</v>
      </c>
      <c r="C490" s="491" t="s">
        <v>506</v>
      </c>
      <c r="D490" s="515" t="s">
        <v>131</v>
      </c>
      <c r="E490" s="133">
        <f t="shared" si="342"/>
        <v>0</v>
      </c>
      <c r="F490" s="133">
        <f t="shared" si="342"/>
        <v>0</v>
      </c>
      <c r="G490" s="133">
        <f t="shared" si="342"/>
        <v>0</v>
      </c>
      <c r="H490" s="133">
        <f t="shared" si="342"/>
        <v>0</v>
      </c>
      <c r="I490" s="133">
        <f t="shared" si="342"/>
        <v>0</v>
      </c>
      <c r="J490" s="133">
        <f t="shared" si="342"/>
        <v>0</v>
      </c>
      <c r="K490" s="133">
        <f t="shared" si="342"/>
        <v>0</v>
      </c>
      <c r="L490" s="133">
        <f t="shared" si="342"/>
        <v>0</v>
      </c>
      <c r="M490" s="133">
        <f t="shared" si="342"/>
        <v>0</v>
      </c>
      <c r="N490" s="133">
        <f t="shared" si="342"/>
        <v>0</v>
      </c>
      <c r="O490" s="133">
        <f t="shared" si="342"/>
        <v>0</v>
      </c>
      <c r="P490" s="133">
        <f t="shared" si="342"/>
        <v>0</v>
      </c>
      <c r="Q490" s="134">
        <f t="shared" si="342"/>
        <v>0</v>
      </c>
      <c r="R490" s="493"/>
      <c r="S490" s="322" t="s">
        <v>275</v>
      </c>
      <c r="T490" s="491" t="s">
        <v>506</v>
      </c>
      <c r="U490" s="133">
        <f t="shared" si="328"/>
        <v>0</v>
      </c>
      <c r="V490" s="133">
        <f t="shared" si="329"/>
        <v>0</v>
      </c>
      <c r="W490" s="133">
        <f t="shared" si="330"/>
        <v>0</v>
      </c>
      <c r="X490" s="133">
        <f t="shared" si="331"/>
        <v>0</v>
      </c>
      <c r="Y490" s="133">
        <f t="shared" si="332"/>
        <v>0</v>
      </c>
      <c r="Z490" s="133">
        <f t="shared" si="333"/>
        <v>0</v>
      </c>
      <c r="AA490" s="133">
        <f t="shared" si="334"/>
        <v>0</v>
      </c>
      <c r="AB490" s="133">
        <f t="shared" si="335"/>
        <v>0</v>
      </c>
      <c r="AC490" s="133">
        <f t="shared" si="336"/>
        <v>0</v>
      </c>
      <c r="AD490" s="133">
        <f t="shared" si="337"/>
        <v>0</v>
      </c>
      <c r="AE490" s="133">
        <f t="shared" si="338"/>
        <v>0</v>
      </c>
      <c r="AF490" s="133">
        <f t="shared" si="339"/>
        <v>0</v>
      </c>
      <c r="AG490" s="134">
        <f t="shared" si="340"/>
        <v>0</v>
      </c>
    </row>
    <row r="491" spans="2:33" x14ac:dyDescent="0.2">
      <c r="B491" s="72" t="s">
        <v>507</v>
      </c>
      <c r="C491" s="532" t="s">
        <v>508</v>
      </c>
      <c r="D491" s="517"/>
      <c r="E491" s="523">
        <f t="shared" si="342"/>
        <v>0</v>
      </c>
      <c r="F491" s="523">
        <f t="shared" si="342"/>
        <v>0</v>
      </c>
      <c r="G491" s="523">
        <f t="shared" si="342"/>
        <v>0</v>
      </c>
      <c r="H491" s="523">
        <f t="shared" si="342"/>
        <v>0</v>
      </c>
      <c r="I491" s="523">
        <f t="shared" si="342"/>
        <v>0</v>
      </c>
      <c r="J491" s="523">
        <f t="shared" si="342"/>
        <v>0</v>
      </c>
      <c r="K491" s="523">
        <f t="shared" si="342"/>
        <v>0</v>
      </c>
      <c r="L491" s="523">
        <f t="shared" si="342"/>
        <v>0</v>
      </c>
      <c r="M491" s="523">
        <f t="shared" si="342"/>
        <v>0</v>
      </c>
      <c r="N491" s="523">
        <f t="shared" si="342"/>
        <v>0</v>
      </c>
      <c r="O491" s="523">
        <f t="shared" si="342"/>
        <v>0</v>
      </c>
      <c r="P491" s="523">
        <f t="shared" si="342"/>
        <v>0</v>
      </c>
      <c r="Q491" s="524">
        <f t="shared" si="342"/>
        <v>0</v>
      </c>
      <c r="R491" s="493"/>
      <c r="S491" s="72" t="s">
        <v>507</v>
      </c>
      <c r="T491" s="532" t="s">
        <v>508</v>
      </c>
      <c r="U491" s="523">
        <f t="shared" si="328"/>
        <v>0</v>
      </c>
      <c r="V491" s="523">
        <f t="shared" si="329"/>
        <v>0</v>
      </c>
      <c r="W491" s="523">
        <f t="shared" si="330"/>
        <v>0</v>
      </c>
      <c r="X491" s="523">
        <f t="shared" si="331"/>
        <v>0</v>
      </c>
      <c r="Y491" s="523">
        <f t="shared" si="332"/>
        <v>0</v>
      </c>
      <c r="Z491" s="523">
        <f t="shared" si="333"/>
        <v>0</v>
      </c>
      <c r="AA491" s="523">
        <f t="shared" si="334"/>
        <v>0</v>
      </c>
      <c r="AB491" s="523">
        <f t="shared" si="335"/>
        <v>0</v>
      </c>
      <c r="AC491" s="523">
        <f t="shared" si="336"/>
        <v>0</v>
      </c>
      <c r="AD491" s="523">
        <f t="shared" si="337"/>
        <v>0</v>
      </c>
      <c r="AE491" s="523">
        <f t="shared" si="338"/>
        <v>0</v>
      </c>
      <c r="AF491" s="523">
        <f t="shared" si="339"/>
        <v>0</v>
      </c>
      <c r="AG491" s="524">
        <f t="shared" si="340"/>
        <v>0</v>
      </c>
    </row>
    <row r="492" spans="2:33" x14ac:dyDescent="0.2">
      <c r="B492" s="25" t="s">
        <v>509</v>
      </c>
      <c r="C492" s="533" t="s">
        <v>510</v>
      </c>
      <c r="D492" s="510"/>
      <c r="E492" s="513">
        <f t="shared" si="342"/>
        <v>0</v>
      </c>
      <c r="F492" s="513">
        <f t="shared" si="342"/>
        <v>0</v>
      </c>
      <c r="G492" s="513">
        <f t="shared" si="342"/>
        <v>0</v>
      </c>
      <c r="H492" s="513">
        <f t="shared" si="342"/>
        <v>0</v>
      </c>
      <c r="I492" s="513">
        <f t="shared" si="342"/>
        <v>0</v>
      </c>
      <c r="J492" s="513">
        <f t="shared" si="342"/>
        <v>0</v>
      </c>
      <c r="K492" s="513">
        <f t="shared" si="342"/>
        <v>0</v>
      </c>
      <c r="L492" s="513">
        <f t="shared" si="342"/>
        <v>0</v>
      </c>
      <c r="M492" s="513">
        <f t="shared" si="342"/>
        <v>0</v>
      </c>
      <c r="N492" s="513">
        <f t="shared" si="342"/>
        <v>0</v>
      </c>
      <c r="O492" s="513">
        <f t="shared" si="342"/>
        <v>0</v>
      </c>
      <c r="P492" s="513">
        <f t="shared" si="342"/>
        <v>0</v>
      </c>
      <c r="Q492" s="131">
        <f t="shared" si="342"/>
        <v>0</v>
      </c>
      <c r="R492" s="493"/>
      <c r="S492" s="25" t="s">
        <v>509</v>
      </c>
      <c r="T492" s="533" t="s">
        <v>510</v>
      </c>
      <c r="U492" s="513">
        <f t="shared" si="328"/>
        <v>0</v>
      </c>
      <c r="V492" s="513">
        <f t="shared" si="329"/>
        <v>0</v>
      </c>
      <c r="W492" s="513">
        <f t="shared" si="330"/>
        <v>0</v>
      </c>
      <c r="X492" s="513">
        <f t="shared" si="331"/>
        <v>0</v>
      </c>
      <c r="Y492" s="513">
        <f t="shared" si="332"/>
        <v>0</v>
      </c>
      <c r="Z492" s="513">
        <f t="shared" si="333"/>
        <v>0</v>
      </c>
      <c r="AA492" s="513">
        <f t="shared" si="334"/>
        <v>0</v>
      </c>
      <c r="AB492" s="513">
        <f t="shared" si="335"/>
        <v>0</v>
      </c>
      <c r="AC492" s="513">
        <f t="shared" si="336"/>
        <v>0</v>
      </c>
      <c r="AD492" s="513">
        <f t="shared" si="337"/>
        <v>0</v>
      </c>
      <c r="AE492" s="513">
        <f t="shared" si="338"/>
        <v>0</v>
      </c>
      <c r="AF492" s="513">
        <f t="shared" si="339"/>
        <v>0</v>
      </c>
      <c r="AG492" s="131">
        <f t="shared" si="340"/>
        <v>0</v>
      </c>
    </row>
    <row r="493" spans="2:33" x14ac:dyDescent="0.2">
      <c r="B493" s="25" t="s">
        <v>511</v>
      </c>
      <c r="C493" s="533" t="s">
        <v>481</v>
      </c>
      <c r="D493" s="510" t="s">
        <v>131</v>
      </c>
      <c r="E493" s="513">
        <f t="shared" si="342"/>
        <v>0</v>
      </c>
      <c r="F493" s="513">
        <f t="shared" si="342"/>
        <v>0</v>
      </c>
      <c r="G493" s="513">
        <f t="shared" si="342"/>
        <v>0</v>
      </c>
      <c r="H493" s="513">
        <f t="shared" si="342"/>
        <v>0</v>
      </c>
      <c r="I493" s="513">
        <f t="shared" si="342"/>
        <v>0</v>
      </c>
      <c r="J493" s="513">
        <f t="shared" si="342"/>
        <v>0</v>
      </c>
      <c r="K493" s="513">
        <f t="shared" si="342"/>
        <v>0</v>
      </c>
      <c r="L493" s="513">
        <f t="shared" si="342"/>
        <v>0</v>
      </c>
      <c r="M493" s="513">
        <f t="shared" si="342"/>
        <v>0</v>
      </c>
      <c r="N493" s="513">
        <f t="shared" si="342"/>
        <v>0</v>
      </c>
      <c r="O493" s="513">
        <f t="shared" si="342"/>
        <v>0</v>
      </c>
      <c r="P493" s="513">
        <f t="shared" si="342"/>
        <v>0</v>
      </c>
      <c r="Q493" s="131">
        <f t="shared" si="342"/>
        <v>0</v>
      </c>
      <c r="R493" s="493"/>
      <c r="S493" s="25" t="s">
        <v>511</v>
      </c>
      <c r="T493" s="533" t="s">
        <v>481</v>
      </c>
      <c r="U493" s="513">
        <f t="shared" si="328"/>
        <v>0</v>
      </c>
      <c r="V493" s="513">
        <f t="shared" si="329"/>
        <v>0</v>
      </c>
      <c r="W493" s="513">
        <f t="shared" si="330"/>
        <v>0</v>
      </c>
      <c r="X493" s="513">
        <f t="shared" si="331"/>
        <v>0</v>
      </c>
      <c r="Y493" s="513">
        <f t="shared" si="332"/>
        <v>0</v>
      </c>
      <c r="Z493" s="513">
        <f t="shared" si="333"/>
        <v>0</v>
      </c>
      <c r="AA493" s="513">
        <f t="shared" si="334"/>
        <v>0</v>
      </c>
      <c r="AB493" s="513">
        <f t="shared" si="335"/>
        <v>0</v>
      </c>
      <c r="AC493" s="513">
        <f t="shared" si="336"/>
        <v>0</v>
      </c>
      <c r="AD493" s="513">
        <f t="shared" si="337"/>
        <v>0</v>
      </c>
      <c r="AE493" s="513">
        <f t="shared" si="338"/>
        <v>0</v>
      </c>
      <c r="AF493" s="513">
        <f t="shared" si="339"/>
        <v>0</v>
      </c>
      <c r="AG493" s="131">
        <f t="shared" si="340"/>
        <v>0</v>
      </c>
    </row>
    <row r="494" spans="2:33" x14ac:dyDescent="0.2">
      <c r="B494" s="25" t="s">
        <v>512</v>
      </c>
      <c r="C494" s="534" t="s">
        <v>513</v>
      </c>
      <c r="D494" s="510"/>
      <c r="E494" s="513">
        <f t="shared" si="342"/>
        <v>0</v>
      </c>
      <c r="F494" s="513">
        <f t="shared" si="342"/>
        <v>0</v>
      </c>
      <c r="G494" s="513">
        <f t="shared" si="342"/>
        <v>0</v>
      </c>
      <c r="H494" s="513">
        <f t="shared" si="342"/>
        <v>0</v>
      </c>
      <c r="I494" s="513">
        <f t="shared" si="342"/>
        <v>0</v>
      </c>
      <c r="J494" s="513">
        <f t="shared" si="342"/>
        <v>0</v>
      </c>
      <c r="K494" s="513">
        <f t="shared" si="342"/>
        <v>0</v>
      </c>
      <c r="L494" s="513">
        <f t="shared" si="342"/>
        <v>0</v>
      </c>
      <c r="M494" s="513">
        <f t="shared" si="342"/>
        <v>0</v>
      </c>
      <c r="N494" s="513">
        <f t="shared" si="342"/>
        <v>0</v>
      </c>
      <c r="O494" s="513">
        <f t="shared" si="342"/>
        <v>0</v>
      </c>
      <c r="P494" s="513">
        <f t="shared" si="342"/>
        <v>0</v>
      </c>
      <c r="Q494" s="131">
        <f t="shared" si="342"/>
        <v>0</v>
      </c>
      <c r="R494" s="493"/>
      <c r="S494" s="25" t="s">
        <v>512</v>
      </c>
      <c r="T494" s="534" t="s">
        <v>513</v>
      </c>
      <c r="U494" s="513">
        <f t="shared" si="328"/>
        <v>0</v>
      </c>
      <c r="V494" s="513">
        <f t="shared" si="329"/>
        <v>0</v>
      </c>
      <c r="W494" s="513">
        <f t="shared" si="330"/>
        <v>0</v>
      </c>
      <c r="X494" s="513">
        <f t="shared" si="331"/>
        <v>0</v>
      </c>
      <c r="Y494" s="513">
        <f t="shared" si="332"/>
        <v>0</v>
      </c>
      <c r="Z494" s="513">
        <f t="shared" si="333"/>
        <v>0</v>
      </c>
      <c r="AA494" s="513">
        <f t="shared" si="334"/>
        <v>0</v>
      </c>
      <c r="AB494" s="513">
        <f t="shared" si="335"/>
        <v>0</v>
      </c>
      <c r="AC494" s="513">
        <f t="shared" si="336"/>
        <v>0</v>
      </c>
      <c r="AD494" s="513">
        <f t="shared" si="337"/>
        <v>0</v>
      </c>
      <c r="AE494" s="513">
        <f t="shared" si="338"/>
        <v>0</v>
      </c>
      <c r="AF494" s="513">
        <f t="shared" si="339"/>
        <v>0</v>
      </c>
      <c r="AG494" s="131">
        <f t="shared" si="340"/>
        <v>0</v>
      </c>
    </row>
    <row r="495" spans="2:33" x14ac:dyDescent="0.2">
      <c r="B495" s="25" t="s">
        <v>514</v>
      </c>
      <c r="C495" s="533" t="s">
        <v>515</v>
      </c>
      <c r="D495" s="510"/>
      <c r="E495" s="513">
        <f t="shared" si="342"/>
        <v>0</v>
      </c>
      <c r="F495" s="513">
        <f t="shared" si="342"/>
        <v>0</v>
      </c>
      <c r="G495" s="513">
        <f t="shared" si="342"/>
        <v>0</v>
      </c>
      <c r="H495" s="513">
        <f t="shared" si="342"/>
        <v>0</v>
      </c>
      <c r="I495" s="513">
        <f t="shared" si="342"/>
        <v>0</v>
      </c>
      <c r="J495" s="513">
        <f t="shared" si="342"/>
        <v>0</v>
      </c>
      <c r="K495" s="513">
        <f t="shared" si="342"/>
        <v>0</v>
      </c>
      <c r="L495" s="513">
        <f t="shared" si="342"/>
        <v>0</v>
      </c>
      <c r="M495" s="513">
        <f t="shared" si="342"/>
        <v>0</v>
      </c>
      <c r="N495" s="513">
        <f t="shared" si="342"/>
        <v>0</v>
      </c>
      <c r="O495" s="513">
        <f t="shared" si="342"/>
        <v>0</v>
      </c>
      <c r="P495" s="513">
        <f t="shared" si="342"/>
        <v>0</v>
      </c>
      <c r="Q495" s="131">
        <f t="shared" si="342"/>
        <v>0</v>
      </c>
      <c r="R495" s="493"/>
      <c r="S495" s="25" t="s">
        <v>514</v>
      </c>
      <c r="T495" s="533" t="s">
        <v>515</v>
      </c>
      <c r="U495" s="513">
        <f t="shared" si="328"/>
        <v>0</v>
      </c>
      <c r="V495" s="513">
        <f t="shared" si="329"/>
        <v>0</v>
      </c>
      <c r="W495" s="513">
        <f t="shared" si="330"/>
        <v>0</v>
      </c>
      <c r="X495" s="513">
        <f t="shared" si="331"/>
        <v>0</v>
      </c>
      <c r="Y495" s="513">
        <f t="shared" si="332"/>
        <v>0</v>
      </c>
      <c r="Z495" s="513">
        <f t="shared" si="333"/>
        <v>0</v>
      </c>
      <c r="AA495" s="513">
        <f t="shared" si="334"/>
        <v>0</v>
      </c>
      <c r="AB495" s="513">
        <f t="shared" si="335"/>
        <v>0</v>
      </c>
      <c r="AC495" s="513">
        <f t="shared" si="336"/>
        <v>0</v>
      </c>
      <c r="AD495" s="513">
        <f t="shared" si="337"/>
        <v>0</v>
      </c>
      <c r="AE495" s="513">
        <f t="shared" si="338"/>
        <v>0</v>
      </c>
      <c r="AF495" s="513">
        <f t="shared" si="339"/>
        <v>0</v>
      </c>
      <c r="AG495" s="131">
        <f t="shared" si="340"/>
        <v>0</v>
      </c>
    </row>
    <row r="496" spans="2:33" x14ac:dyDescent="0.2">
      <c r="B496" s="338" t="s">
        <v>516</v>
      </c>
      <c r="C496" s="774" t="s">
        <v>481</v>
      </c>
      <c r="D496" s="528" t="s">
        <v>131</v>
      </c>
      <c r="E496" s="531">
        <f t="shared" si="342"/>
        <v>0</v>
      </c>
      <c r="F496" s="531">
        <f t="shared" si="342"/>
        <v>0</v>
      </c>
      <c r="G496" s="531">
        <f t="shared" si="342"/>
        <v>0</v>
      </c>
      <c r="H496" s="531">
        <f t="shared" si="342"/>
        <v>0</v>
      </c>
      <c r="I496" s="531">
        <f t="shared" si="342"/>
        <v>0</v>
      </c>
      <c r="J496" s="531">
        <f t="shared" si="342"/>
        <v>0</v>
      </c>
      <c r="K496" s="531">
        <f t="shared" si="342"/>
        <v>0</v>
      </c>
      <c r="L496" s="531">
        <f t="shared" si="342"/>
        <v>0</v>
      </c>
      <c r="M496" s="531">
        <f t="shared" si="342"/>
        <v>0</v>
      </c>
      <c r="N496" s="531">
        <f t="shared" si="342"/>
        <v>0</v>
      </c>
      <c r="O496" s="531">
        <f t="shared" si="342"/>
        <v>0</v>
      </c>
      <c r="P496" s="531">
        <f t="shared" si="342"/>
        <v>0</v>
      </c>
      <c r="Q496" s="529">
        <f t="shared" si="342"/>
        <v>0</v>
      </c>
      <c r="R496" s="493"/>
      <c r="S496" s="338" t="s">
        <v>516</v>
      </c>
      <c r="T496" s="774" t="s">
        <v>481</v>
      </c>
      <c r="U496" s="531">
        <f t="shared" si="328"/>
        <v>0</v>
      </c>
      <c r="V496" s="531">
        <f t="shared" si="329"/>
        <v>0</v>
      </c>
      <c r="W496" s="531">
        <f t="shared" si="330"/>
        <v>0</v>
      </c>
      <c r="X496" s="531">
        <f t="shared" si="331"/>
        <v>0</v>
      </c>
      <c r="Y496" s="531">
        <f t="shared" si="332"/>
        <v>0</v>
      </c>
      <c r="Z496" s="531">
        <f t="shared" si="333"/>
        <v>0</v>
      </c>
      <c r="AA496" s="531">
        <f t="shared" si="334"/>
        <v>0</v>
      </c>
      <c r="AB496" s="531">
        <f t="shared" si="335"/>
        <v>0</v>
      </c>
      <c r="AC496" s="531">
        <f t="shared" si="336"/>
        <v>0</v>
      </c>
      <c r="AD496" s="531">
        <f t="shared" si="337"/>
        <v>0</v>
      </c>
      <c r="AE496" s="531">
        <f t="shared" si="338"/>
        <v>0</v>
      </c>
      <c r="AF496" s="531">
        <f t="shared" si="339"/>
        <v>0</v>
      </c>
      <c r="AG496" s="529">
        <f t="shared" si="340"/>
        <v>0</v>
      </c>
    </row>
    <row r="497" spans="2:33" x14ac:dyDescent="0.2">
      <c r="B497" s="322" t="s">
        <v>343</v>
      </c>
      <c r="C497" s="773" t="s">
        <v>715</v>
      </c>
      <c r="D497" s="515" t="s">
        <v>131</v>
      </c>
      <c r="E497" s="133">
        <f t="shared" si="342"/>
        <v>0</v>
      </c>
      <c r="F497" s="133">
        <f t="shared" si="342"/>
        <v>0</v>
      </c>
      <c r="G497" s="133">
        <f t="shared" si="342"/>
        <v>0</v>
      </c>
      <c r="H497" s="133">
        <f t="shared" si="342"/>
        <v>0</v>
      </c>
      <c r="I497" s="133">
        <f t="shared" si="342"/>
        <v>0</v>
      </c>
      <c r="J497" s="133">
        <f t="shared" si="342"/>
        <v>0</v>
      </c>
      <c r="K497" s="133">
        <f t="shared" si="342"/>
        <v>0</v>
      </c>
      <c r="L497" s="133">
        <f t="shared" si="342"/>
        <v>0</v>
      </c>
      <c r="M497" s="133">
        <f t="shared" si="342"/>
        <v>0</v>
      </c>
      <c r="N497" s="133">
        <f t="shared" si="342"/>
        <v>0</v>
      </c>
      <c r="O497" s="133">
        <f t="shared" si="342"/>
        <v>0</v>
      </c>
      <c r="P497" s="133">
        <f t="shared" si="342"/>
        <v>0</v>
      </c>
      <c r="Q497" s="134">
        <f t="shared" si="342"/>
        <v>0</v>
      </c>
      <c r="R497" s="493"/>
      <c r="S497" s="322" t="s">
        <v>343</v>
      </c>
      <c r="T497" s="773" t="s">
        <v>715</v>
      </c>
      <c r="U497" s="133">
        <f t="shared" si="328"/>
        <v>0</v>
      </c>
      <c r="V497" s="133">
        <f t="shared" si="329"/>
        <v>0</v>
      </c>
      <c r="W497" s="133">
        <f t="shared" si="330"/>
        <v>0</v>
      </c>
      <c r="X497" s="133">
        <f t="shared" si="331"/>
        <v>0</v>
      </c>
      <c r="Y497" s="133">
        <f t="shared" si="332"/>
        <v>0</v>
      </c>
      <c r="Z497" s="133">
        <f t="shared" si="333"/>
        <v>0</v>
      </c>
      <c r="AA497" s="133">
        <f t="shared" si="334"/>
        <v>0</v>
      </c>
      <c r="AB497" s="133">
        <f t="shared" si="335"/>
        <v>0</v>
      </c>
      <c r="AC497" s="133">
        <f t="shared" si="336"/>
        <v>0</v>
      </c>
      <c r="AD497" s="133">
        <f t="shared" si="337"/>
        <v>0</v>
      </c>
      <c r="AE497" s="133">
        <f t="shared" si="338"/>
        <v>0</v>
      </c>
      <c r="AF497" s="133">
        <f t="shared" si="339"/>
        <v>0</v>
      </c>
      <c r="AG497" s="134">
        <f t="shared" si="340"/>
        <v>0</v>
      </c>
    </row>
    <row r="498" spans="2:33" ht="13.5" thickBot="1" x14ac:dyDescent="0.25">
      <c r="B498" s="775" t="s">
        <v>344</v>
      </c>
      <c r="C498" s="536" t="s">
        <v>461</v>
      </c>
      <c r="D498" s="776" t="s">
        <v>131</v>
      </c>
      <c r="E498" s="777">
        <f t="shared" si="342"/>
        <v>0</v>
      </c>
      <c r="F498" s="777">
        <f t="shared" si="342"/>
        <v>0</v>
      </c>
      <c r="G498" s="777">
        <f t="shared" si="342"/>
        <v>0</v>
      </c>
      <c r="H498" s="777">
        <f t="shared" si="342"/>
        <v>0</v>
      </c>
      <c r="I498" s="777">
        <f t="shared" si="342"/>
        <v>0</v>
      </c>
      <c r="J498" s="777">
        <f t="shared" si="342"/>
        <v>0</v>
      </c>
      <c r="K498" s="777">
        <f t="shared" si="342"/>
        <v>0</v>
      </c>
      <c r="L498" s="777">
        <f t="shared" si="342"/>
        <v>0</v>
      </c>
      <c r="M498" s="777">
        <f t="shared" si="342"/>
        <v>0</v>
      </c>
      <c r="N498" s="777">
        <f t="shared" si="342"/>
        <v>0</v>
      </c>
      <c r="O498" s="777">
        <f t="shared" si="342"/>
        <v>0</v>
      </c>
      <c r="P498" s="777">
        <f t="shared" si="342"/>
        <v>0</v>
      </c>
      <c r="Q498" s="778">
        <f t="shared" si="342"/>
        <v>0</v>
      </c>
      <c r="R498" s="493"/>
      <c r="S498" s="775" t="s">
        <v>344</v>
      </c>
      <c r="T498" s="536" t="s">
        <v>461</v>
      </c>
      <c r="U498" s="777">
        <f t="shared" si="328"/>
        <v>0</v>
      </c>
      <c r="V498" s="777">
        <f t="shared" si="329"/>
        <v>0</v>
      </c>
      <c r="W498" s="777">
        <f t="shared" si="330"/>
        <v>0</v>
      </c>
      <c r="X498" s="777">
        <f t="shared" si="331"/>
        <v>0</v>
      </c>
      <c r="Y498" s="777">
        <f t="shared" si="332"/>
        <v>0</v>
      </c>
      <c r="Z498" s="777">
        <f t="shared" si="333"/>
        <v>0</v>
      </c>
      <c r="AA498" s="777">
        <f t="shared" si="334"/>
        <v>0</v>
      </c>
      <c r="AB498" s="777">
        <f t="shared" si="335"/>
        <v>0</v>
      </c>
      <c r="AC498" s="777">
        <f t="shared" si="336"/>
        <v>0</v>
      </c>
      <c r="AD498" s="777">
        <f t="shared" si="337"/>
        <v>0</v>
      </c>
      <c r="AE498" s="777">
        <f t="shared" si="338"/>
        <v>0</v>
      </c>
      <c r="AF498" s="777">
        <f t="shared" si="339"/>
        <v>0</v>
      </c>
      <c r="AG498" s="778">
        <f t="shared" si="340"/>
        <v>0</v>
      </c>
    </row>
    <row r="499" spans="2:33" ht="13.5" thickTop="1" x14ac:dyDescent="0.2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 s="493"/>
      <c r="S499"/>
      <c r="T499"/>
      <c r="U499"/>
      <c r="V499"/>
      <c r="W499"/>
      <c r="X499"/>
      <c r="Y499"/>
      <c r="Z499"/>
      <c r="AA499"/>
      <c r="AB499"/>
      <c r="AC499"/>
      <c r="AD499"/>
      <c r="AE499" s="1176" t="s">
        <v>517</v>
      </c>
      <c r="AF499" s="1176"/>
      <c r="AG499" s="537"/>
    </row>
    <row r="500" spans="2:33" x14ac:dyDescent="0.2"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 s="493"/>
      <c r="S500"/>
      <c r="T500"/>
      <c r="U500"/>
      <c r="V500"/>
      <c r="W500"/>
      <c r="X500"/>
      <c r="Y500"/>
      <c r="Z500"/>
      <c r="AA500"/>
      <c r="AB500"/>
      <c r="AC500"/>
      <c r="AD500"/>
      <c r="AE500" s="1176" t="s">
        <v>636</v>
      </c>
      <c r="AF500" s="1176"/>
      <c r="AG500" s="748">
        <f>AG498-AG499</f>
        <v>0</v>
      </c>
    </row>
    <row r="503" spans="2:33" x14ac:dyDescent="0.2">
      <c r="C503" s="1153" t="str">
        <f>+"ОСТВАРЕНЕ ЦЕНЕ ДИСТРИБУЦИЈЕ У "&amp;$E$13&amp;". ГОДИНИ"</f>
        <v>ОСТВАРЕНЕ ЦЕНЕ ДИСТРИБУЦИЈЕ У -2. ГОДИНИ</v>
      </c>
      <c r="D503" s="1153"/>
      <c r="E503" s="1153"/>
      <c r="F503" s="1153"/>
      <c r="G503" s="1153"/>
      <c r="H503" s="1153"/>
      <c r="I503" s="1153"/>
    </row>
    <row r="504" spans="2:33" ht="13.5" thickBot="1" x14ac:dyDescent="0.25">
      <c r="C504" s="207"/>
      <c r="D504" s="207"/>
      <c r="E504" s="207"/>
      <c r="F504" s="207"/>
      <c r="G504" s="207"/>
      <c r="H504" s="207"/>
      <c r="I504"/>
    </row>
    <row r="505" spans="2:33" ht="13.5" thickTop="1" x14ac:dyDescent="0.2">
      <c r="C505" s="795"/>
      <c r="D505" s="752" t="s">
        <v>476</v>
      </c>
      <c r="E505" s="796" t="s">
        <v>718</v>
      </c>
      <c r="F505" s="796" t="s">
        <v>719</v>
      </c>
      <c r="G505" s="796" t="s">
        <v>720</v>
      </c>
      <c r="H505" s="797" t="s">
        <v>721</v>
      </c>
      <c r="I505" s="798">
        <f>+$E$13</f>
        <v>-2</v>
      </c>
    </row>
    <row r="506" spans="2:33" x14ac:dyDescent="0.2">
      <c r="C506" s="799" t="str">
        <f>+C403</f>
        <v>ВИСОКИ НАПОН - (110kV)</v>
      </c>
      <c r="D506" s="800" t="s">
        <v>453</v>
      </c>
      <c r="E506" s="801">
        <f>IF(SUM(E403:G403)=0,,SUM(U403:W403)/SUM(E403:G403))</f>
        <v>0</v>
      </c>
      <c r="F506" s="801">
        <f>IF(SUM(H403:J403)=0,,SUM(X403:Z403)/SUM(H403:J403))</f>
        <v>0</v>
      </c>
      <c r="G506" s="801">
        <f>IF(SUM(K403:M403)=0,,SUM(AA403:AC403)/SUM(K403:M403))</f>
        <v>0</v>
      </c>
      <c r="H506" s="802">
        <f>IF(SUM(N403:P403)=0,,SUM(AD403:AF403)/SUM(N403:P403))</f>
        <v>0</v>
      </c>
      <c r="I506" s="803">
        <f>IF(Q403=0,,AG403/Q403)</f>
        <v>0</v>
      </c>
    </row>
    <row r="507" spans="2:33" x14ac:dyDescent="0.2">
      <c r="C507" s="804" t="str">
        <f>+C414</f>
        <v xml:space="preserve">СРЕДЊИ НАПОН (35 kV + 10(20) kV) </v>
      </c>
      <c r="D507" s="805" t="s">
        <v>453</v>
      </c>
      <c r="E507" s="806">
        <f>IF(SUM(E414:G414)=0,,SUM(U414:W414)/SUM(E414:G414))</f>
        <v>0</v>
      </c>
      <c r="F507" s="806">
        <f>IF(SUM(H414:J414)=0,,SUM(X414:Z414)/SUM(H414:J414))</f>
        <v>0</v>
      </c>
      <c r="G507" s="806">
        <f>IF(SUM(K414:M414)=0,,SUM(AA414:AC414)/SUM(K414:M414))</f>
        <v>0</v>
      </c>
      <c r="H507" s="807">
        <f>IF(SUM(N414:P414)=0,,SUM(AD414:AF414)/SUM(N414:P414))</f>
        <v>0</v>
      </c>
      <c r="I507" s="808">
        <f>IF(Q414=0,,AG414/Q414)</f>
        <v>0</v>
      </c>
    </row>
    <row r="508" spans="2:33" x14ac:dyDescent="0.2">
      <c r="C508" s="804" t="str">
        <f>+C415</f>
        <v>Средњи напон  -  (35 kV)</v>
      </c>
      <c r="D508" s="496" t="s">
        <v>453</v>
      </c>
      <c r="E508" s="806">
        <f>IF(SUM(E415:G415)=0,,SUM(U415:W415)/SUM(E415:G415))</f>
        <v>0</v>
      </c>
      <c r="F508" s="806">
        <f>IF(SUM(H415:J415)=0,,SUM(X415:Z415)/SUM(H415:J415))</f>
        <v>0</v>
      </c>
      <c r="G508" s="806">
        <f>IF(SUM(K415:M415)=0,,SUM(AA415:AC415)/SUM(K415:M415))</f>
        <v>0</v>
      </c>
      <c r="H508" s="807">
        <f>IF(SUM(N415:P415)=0,,SUM(AD415:AF415)/SUM(N415:P415))</f>
        <v>0</v>
      </c>
      <c r="I508" s="808">
        <f>IF(Q415=0,,AG415/Q415)</f>
        <v>0</v>
      </c>
    </row>
    <row r="509" spans="2:33" x14ac:dyDescent="0.2">
      <c r="C509" s="804" t="str">
        <f>+C426</f>
        <v>Средњи напон  -  (10/20 kV)</v>
      </c>
      <c r="D509" s="496" t="s">
        <v>453</v>
      </c>
      <c r="E509" s="806">
        <f>IF(SUM(E426:G426)=0,,SUM(U426:W426)/SUM(E426:G426))</f>
        <v>0</v>
      </c>
      <c r="F509" s="806">
        <f>IF(SUM(H426:J426)=0,,SUM(X426:Z426)/SUM(H426:J426))</f>
        <v>0</v>
      </c>
      <c r="G509" s="806">
        <f>IF(SUM(K426:M426)=0,,SUM(AA426:AC426)/SUM(K426:M426))</f>
        <v>0</v>
      </c>
      <c r="H509" s="807">
        <f>IF(SUM(N426:P426)=0,,SUM(AD426:AF426)/SUM(N426:P426))</f>
        <v>0</v>
      </c>
      <c r="I509" s="808">
        <f>IF(Q426=0,,AG426/Q426)</f>
        <v>0</v>
      </c>
    </row>
    <row r="510" spans="2:33" x14ac:dyDescent="0.2">
      <c r="C510" s="804" t="str">
        <f>+C438</f>
        <v>НИСКИ НАПОН  (0,4 kV I степен)</v>
      </c>
      <c r="D510" s="496" t="s">
        <v>453</v>
      </c>
      <c r="E510" s="806">
        <f>IF(SUM(E438:G438)=0,,SUM(U438:W438)/SUM(E438:G438))</f>
        <v>0</v>
      </c>
      <c r="F510" s="806">
        <f>IF(SUM(H438:J438)=0,,SUM(X438:Z438)/SUM(H438:J438))</f>
        <v>0</v>
      </c>
      <c r="G510" s="806">
        <f>IF(SUM(K438:M438)=0,,SUM(AA438:AC438)/SUM(K438:M438))</f>
        <v>0</v>
      </c>
      <c r="H510" s="807">
        <f>IF(SUM(N438:P438)=0,,SUM(AD438:AF438)/SUM(N438:P438))</f>
        <v>0</v>
      </c>
      <c r="I510" s="808">
        <f>IF(Q438=0,,AG438/Q438)</f>
        <v>0</v>
      </c>
    </row>
    <row r="511" spans="2:33" x14ac:dyDescent="0.2">
      <c r="C511" s="804" t="str">
        <f>+C450</f>
        <v xml:space="preserve">ШИРОКА ПОТРОШЊА </v>
      </c>
      <c r="D511" s="496" t="s">
        <v>453</v>
      </c>
      <c r="E511" s="806">
        <f>IF(SUM(E450:G450)=0,,SUM(U450:W450)/SUM(E450:G450))</f>
        <v>0</v>
      </c>
      <c r="F511" s="806">
        <f>IF(SUM(H450:J450)=0,,SUM(X450:Z450)/SUM(H450:J450))</f>
        <v>0</v>
      </c>
      <c r="G511" s="806">
        <f>IF(SUM(K450:M450)=0,,SUM(AA450:AC450)/SUM(K450:M450))</f>
        <v>0</v>
      </c>
      <c r="H511" s="807">
        <f>IF(SUM(N450:P450)=0,,SUM(AD450:AF450)/SUM(N450:P450))</f>
        <v>0</v>
      </c>
      <c r="I511" s="808">
        <f>IF(Q450=0,,AG450/Q450)</f>
        <v>0</v>
      </c>
    </row>
    <row r="512" spans="2:33" x14ac:dyDescent="0.2">
      <c r="C512" s="804" t="str">
        <f>+C451</f>
        <v>ШП - Комерцијала и остали (0,4 kV II степен)</v>
      </c>
      <c r="D512" s="496" t="s">
        <v>453</v>
      </c>
      <c r="E512" s="806">
        <f>IF(SUM(E451:G451)=0,,SUM(U451:W451)/SUM(E451:G451))</f>
        <v>0</v>
      </c>
      <c r="F512" s="806">
        <f>IF(SUM(H451:J451)=0,,SUM(X451:Z451)/SUM(H451:J451))</f>
        <v>0</v>
      </c>
      <c r="G512" s="806">
        <f>IF(SUM(K451:M451)=0,,SUM(AA451:AC451)/SUM(K451:M451))</f>
        <v>0</v>
      </c>
      <c r="H512" s="807">
        <f>IF(SUM(N451:P451)=0,,SUM(AD451:AF451)/SUM(N451:P451))</f>
        <v>0</v>
      </c>
      <c r="I512" s="808">
        <f>IF(Q451=0,,AG451/Q451)</f>
        <v>0</v>
      </c>
    </row>
    <row r="513" spans="3:9" x14ac:dyDescent="0.2">
      <c r="C513" s="809" t="str">
        <f>+C468</f>
        <v>ШП - домаћинство</v>
      </c>
      <c r="D513" s="503" t="s">
        <v>453</v>
      </c>
      <c r="E513" s="810">
        <f>IF(SUM(E468:G468)=0,,SUM(U468:W468)/SUM(E468:G468))</f>
        <v>0</v>
      </c>
      <c r="F513" s="810">
        <f>IF(SUM(H468:J468)=0,,SUM(X468:Z468)/SUM(H468:J468))</f>
        <v>0</v>
      </c>
      <c r="G513" s="810">
        <f>IF(SUM(K468:M468)=0,,SUM(AA468:AC468)/SUM(K468:M468))</f>
        <v>0</v>
      </c>
      <c r="H513" s="811">
        <f>IF(SUM(N468:P468)=0,,SUM(AD468:AF468)/SUM(N468:P468))</f>
        <v>0</v>
      </c>
      <c r="I513" s="812">
        <f>IF(Q468=0,,AG468/Q468)</f>
        <v>0</v>
      </c>
    </row>
    <row r="514" spans="3:9" x14ac:dyDescent="0.2">
      <c r="C514" s="809" t="str">
        <f>+C490</f>
        <v>ЈАВНО ОСВЕТЉЕЊЕ</v>
      </c>
      <c r="D514" s="503" t="s">
        <v>453</v>
      </c>
      <c r="E514" s="810">
        <f>IF(SUM(E490:G490)=0,,SUM(U490:W490)/SUM(E490:G490))</f>
        <v>0</v>
      </c>
      <c r="F514" s="810">
        <f>IF(SUM(H490:J490)=0,,SUM(X490:Z490)/SUM(H490:J490))</f>
        <v>0</v>
      </c>
      <c r="G514" s="810">
        <f>IF(SUM(K490:M490)=0,,SUM(AA490:AC490)/SUM(K490:M490))</f>
        <v>0</v>
      </c>
      <c r="H514" s="811">
        <f>IF(SUM(N490:P490)=0,,SUM(AD490:AF490)/SUM(N490:P490))</f>
        <v>0</v>
      </c>
      <c r="I514" s="812">
        <f>IF(Q490=0,,AG490/Q490)</f>
        <v>0</v>
      </c>
    </row>
    <row r="515" spans="3:9" ht="13.5" thickBot="1" x14ac:dyDescent="0.25">
      <c r="C515" s="813" t="str">
        <f>+C498</f>
        <v>УКУПНО</v>
      </c>
      <c r="D515" s="814" t="s">
        <v>453</v>
      </c>
      <c r="E515" s="815">
        <f>IF(SUM(E498:G498)=0,,SUM(U498:W498)/SUM(E498:G498))</f>
        <v>0</v>
      </c>
      <c r="F515" s="815">
        <f>IF(SUM(H498:J498)=0,,SUM(X498:Z498)/SUM(H498:J498))</f>
        <v>0</v>
      </c>
      <c r="G515" s="815">
        <f>IF(SUM(K498:M498)=0,,SUM(AA498:AC498)/SUM(K498:M498))</f>
        <v>0</v>
      </c>
      <c r="H515" s="816">
        <f>IF(SUM(N498:P498)=0,,SUM(AD498:AD498)/SUM(N498:P498))</f>
        <v>0</v>
      </c>
      <c r="I515" s="817">
        <f>IF(Q498=0,,#REF!/Q498)</f>
        <v>0</v>
      </c>
    </row>
    <row r="516" spans="3:9" ht="13.5" thickTop="1" x14ac:dyDescent="0.2"/>
  </sheetData>
  <mergeCells count="55">
    <mergeCell ref="AE499:AF499"/>
    <mergeCell ref="AE500:AF500"/>
    <mergeCell ref="C503:I503"/>
    <mergeCell ref="T400:T401"/>
    <mergeCell ref="U400:AG400"/>
    <mergeCell ref="B400:B401"/>
    <mergeCell ref="C400:C401"/>
    <mergeCell ref="D400:D401"/>
    <mergeCell ref="E400:Q400"/>
    <mergeCell ref="S400:S401"/>
    <mergeCell ref="T279:T280"/>
    <mergeCell ref="AG279:AS279"/>
    <mergeCell ref="C382:I382"/>
    <mergeCell ref="B397:Q397"/>
    <mergeCell ref="B279:B280"/>
    <mergeCell ref="C279:C280"/>
    <mergeCell ref="D279:D280"/>
    <mergeCell ref="E279:Q279"/>
    <mergeCell ref="S279:S280"/>
    <mergeCell ref="U279:AF279"/>
    <mergeCell ref="S397:AG397"/>
    <mergeCell ref="AG158:AS158"/>
    <mergeCell ref="C261:I261"/>
    <mergeCell ref="B276:Q276"/>
    <mergeCell ref="S276:AS276"/>
    <mergeCell ref="B158:B159"/>
    <mergeCell ref="C158:C159"/>
    <mergeCell ref="D158:D159"/>
    <mergeCell ref="E158:Q158"/>
    <mergeCell ref="S158:S159"/>
    <mergeCell ref="T158:T159"/>
    <mergeCell ref="U158:AF158"/>
    <mergeCell ref="T37:T38"/>
    <mergeCell ref="AG37:AS37"/>
    <mergeCell ref="C140:I140"/>
    <mergeCell ref="B155:Q155"/>
    <mergeCell ref="S155:AS155"/>
    <mergeCell ref="B37:B38"/>
    <mergeCell ref="C37:C38"/>
    <mergeCell ref="D37:D38"/>
    <mergeCell ref="E37:Q37"/>
    <mergeCell ref="S37:S38"/>
    <mergeCell ref="U37:AF37"/>
    <mergeCell ref="F15:F24"/>
    <mergeCell ref="G15:G24"/>
    <mergeCell ref="H15:H24"/>
    <mergeCell ref="B34:Q34"/>
    <mergeCell ref="S34:AS34"/>
    <mergeCell ref="B10:H10"/>
    <mergeCell ref="B13:B14"/>
    <mergeCell ref="C13:C14"/>
    <mergeCell ref="D13:D14"/>
    <mergeCell ref="E13:F13"/>
    <mergeCell ref="G13:G14"/>
    <mergeCell ref="H13:H14"/>
  </mergeCells>
  <printOptions horizontalCentered="1"/>
  <pageMargins left="0.19685039370078741" right="0.19685039370078741" top="0.19685039370078741" bottom="0.19685039370078741" header="0.15748031496062992" footer="0.15748031496062992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7BB0F-00D1-4A7F-BCA2-D7BD580B3F6F}">
  <sheetPr codeName="Sheet15"/>
  <dimension ref="A1:AZ168"/>
  <sheetViews>
    <sheetView showGridLines="0" zoomScaleNormal="100" workbookViewId="0"/>
  </sheetViews>
  <sheetFormatPr defaultRowHeight="12.75" x14ac:dyDescent="0.2"/>
  <cols>
    <col min="2" max="2" width="20.85546875" bestFit="1" customWidth="1"/>
    <col min="3" max="3" width="31" customWidth="1"/>
    <col min="4" max="4" width="12.7109375" customWidth="1"/>
    <col min="5" max="7" width="15.7109375" customWidth="1"/>
    <col min="8" max="8" width="20.85546875" bestFit="1" customWidth="1"/>
    <col min="9" max="11" width="15.7109375" customWidth="1"/>
    <col min="12" max="12" width="13.85546875" customWidth="1"/>
    <col min="13" max="13" width="12.7109375" customWidth="1"/>
    <col min="14" max="14" width="18.28515625" customWidth="1"/>
    <col min="15" max="15" width="18.42578125" customWidth="1"/>
    <col min="16" max="16" width="9.7109375" customWidth="1"/>
    <col min="17" max="17" width="12.28515625" customWidth="1"/>
    <col min="18" max="18" width="12.85546875" customWidth="1"/>
    <col min="21" max="21" width="34.28515625" bestFit="1" customWidth="1"/>
    <col min="22" max="35" width="12.7109375" customWidth="1"/>
    <col min="38" max="38" width="60.140625" customWidth="1"/>
    <col min="39" max="39" width="12.85546875" customWidth="1"/>
  </cols>
  <sheetData>
    <row r="1" spans="1:28" x14ac:dyDescent="0.2">
      <c r="F1" s="3"/>
    </row>
    <row r="2" spans="1:28" x14ac:dyDescent="0.2">
      <c r="F2" s="3"/>
    </row>
    <row r="3" spans="1:28" x14ac:dyDescent="0.2">
      <c r="F3" s="3"/>
    </row>
    <row r="4" spans="1:28" x14ac:dyDescent="0.2">
      <c r="F4" s="3"/>
    </row>
    <row r="5" spans="1:28" x14ac:dyDescent="0.2">
      <c r="F5" s="3"/>
    </row>
    <row r="6" spans="1:28" x14ac:dyDescent="0.2">
      <c r="A6" s="1"/>
      <c r="B6" s="1"/>
      <c r="C6" s="85"/>
      <c r="D6" s="85"/>
      <c r="E6" s="85"/>
      <c r="F6" s="1"/>
    </row>
    <row r="7" spans="1:28" ht="26.25" customHeight="1" x14ac:dyDescent="0.2">
      <c r="A7" s="3"/>
      <c r="B7" s="1182" t="s">
        <v>556</v>
      </c>
      <c r="C7" s="1182"/>
      <c r="D7" s="1182"/>
      <c r="E7" s="1182"/>
      <c r="F7" s="1182"/>
      <c r="G7" s="1182"/>
      <c r="H7" s="1182"/>
      <c r="I7" s="1182"/>
      <c r="J7" s="1182"/>
    </row>
    <row r="9" spans="1:28" ht="16.5" thickBot="1" x14ac:dyDescent="0.3">
      <c r="E9" s="203"/>
    </row>
    <row r="10" spans="1:28" ht="14.25" thickTop="1" thickBot="1" x14ac:dyDescent="0.25">
      <c r="B10" s="205" t="s">
        <v>95</v>
      </c>
      <c r="C10" s="206">
        <f>+'1 MOP'!E21</f>
        <v>0</v>
      </c>
      <c r="D10" s="207"/>
      <c r="E10" s="207"/>
      <c r="F10" s="207"/>
      <c r="G10" s="207"/>
    </row>
    <row r="11" spans="1:28" ht="14.45" customHeight="1" thickTop="1" thickBot="1" x14ac:dyDescent="0.25">
      <c r="B11" s="207"/>
      <c r="C11" s="207"/>
      <c r="D11" s="207"/>
      <c r="E11" s="207"/>
      <c r="F11" s="207"/>
      <c r="G11" s="207"/>
      <c r="L11" s="1180" t="s">
        <v>805</v>
      </c>
      <c r="M11" s="1180" t="s">
        <v>555</v>
      </c>
      <c r="N11" s="1180"/>
      <c r="O11" s="1180"/>
      <c r="P11" s="1180" t="s">
        <v>806</v>
      </c>
      <c r="Q11" s="930" t="s">
        <v>807</v>
      </c>
    </row>
    <row r="12" spans="1:28" s="204" customFormat="1" ht="17.25" thickTop="1" x14ac:dyDescent="0.2">
      <c r="B12" s="208" t="s">
        <v>96</v>
      </c>
      <c r="C12" s="209" t="s">
        <v>97</v>
      </c>
      <c r="D12" s="210" t="s">
        <v>338</v>
      </c>
      <c r="E12" s="210" t="s">
        <v>98</v>
      </c>
      <c r="F12" s="210" t="s">
        <v>109</v>
      </c>
      <c r="G12" s="211" t="s">
        <v>99</v>
      </c>
      <c r="H12" s="250" t="s">
        <v>0</v>
      </c>
      <c r="I12" s="251" t="s">
        <v>98</v>
      </c>
      <c r="J12" s="252" t="s">
        <v>1</v>
      </c>
      <c r="L12" s="1180"/>
      <c r="M12" s="1180"/>
      <c r="N12" s="1180"/>
      <c r="O12" s="1180"/>
      <c r="P12" s="1180"/>
      <c r="Q12" s="930" t="s">
        <v>808</v>
      </c>
      <c r="R12"/>
      <c r="S12"/>
      <c r="T12"/>
      <c r="U12"/>
      <c r="V12"/>
      <c r="W12"/>
      <c r="X12"/>
      <c r="Y12"/>
      <c r="Z12"/>
      <c r="AA12"/>
      <c r="AB12"/>
    </row>
    <row r="13" spans="1:28" s="204" customFormat="1" ht="17.25" thickBot="1" x14ac:dyDescent="0.25">
      <c r="B13" s="212" t="s">
        <v>14</v>
      </c>
      <c r="C13" s="213" t="s">
        <v>100</v>
      </c>
      <c r="D13" s="214" t="s">
        <v>101</v>
      </c>
      <c r="E13" s="214" t="s">
        <v>102</v>
      </c>
      <c r="F13" s="214" t="s">
        <v>103</v>
      </c>
      <c r="G13" s="215" t="s">
        <v>104</v>
      </c>
      <c r="H13" s="253" t="s">
        <v>2</v>
      </c>
      <c r="I13" s="254" t="s">
        <v>102</v>
      </c>
      <c r="J13" s="255" t="s">
        <v>3</v>
      </c>
      <c r="L13" s="1180"/>
      <c r="M13" s="1180"/>
      <c r="N13" s="1180"/>
      <c r="O13" s="1180"/>
      <c r="P13" s="1180"/>
      <c r="Q13" s="930" t="s">
        <v>809</v>
      </c>
      <c r="R13"/>
      <c r="S13"/>
      <c r="T13"/>
      <c r="U13"/>
      <c r="V13"/>
      <c r="W13"/>
      <c r="X13"/>
      <c r="Y13"/>
      <c r="Z13"/>
      <c r="AA13"/>
      <c r="AB13"/>
    </row>
    <row r="14" spans="1:28" ht="16.5" x14ac:dyDescent="0.2">
      <c r="B14" s="216" t="s">
        <v>105</v>
      </c>
      <c r="C14" s="217"/>
      <c r="D14" s="218"/>
      <c r="E14" s="233">
        <v>1</v>
      </c>
      <c r="F14" s="866">
        <f>+Q71+Q72*I14+Q82+Q83*I14</f>
        <v>0</v>
      </c>
      <c r="G14" s="219">
        <f>+F14*E14</f>
        <v>0</v>
      </c>
      <c r="H14" s="889">
        <f>+$H$17*E14</f>
        <v>0</v>
      </c>
      <c r="I14" s="261">
        <v>4</v>
      </c>
      <c r="J14" s="893">
        <f>+H14*I14</f>
        <v>0</v>
      </c>
      <c r="L14" s="931">
        <v>1</v>
      </c>
      <c r="M14" s="1179">
        <v>2</v>
      </c>
      <c r="N14" s="1179"/>
      <c r="O14" s="1179"/>
      <c r="P14" s="931">
        <v>3</v>
      </c>
      <c r="Q14" s="931">
        <v>4</v>
      </c>
    </row>
    <row r="15" spans="1:28" ht="16.5" x14ac:dyDescent="0.2">
      <c r="B15" s="220" t="s">
        <v>106</v>
      </c>
      <c r="C15" s="221"/>
      <c r="D15" s="222"/>
      <c r="E15" s="236">
        <v>1.6</v>
      </c>
      <c r="F15" s="867">
        <f>+Q94+Q95*I15</f>
        <v>0</v>
      </c>
      <c r="G15" s="223">
        <f>+F15*E15</f>
        <v>0</v>
      </c>
      <c r="H15" s="890">
        <f>+$H$17*E15</f>
        <v>0</v>
      </c>
      <c r="I15" s="263">
        <f>+I14</f>
        <v>4</v>
      </c>
      <c r="J15" s="894">
        <f>+H15*I15</f>
        <v>0</v>
      </c>
      <c r="L15" s="1180" t="s">
        <v>810</v>
      </c>
      <c r="M15" s="932" t="s">
        <v>811</v>
      </c>
      <c r="N15" s="932"/>
      <c r="O15" s="932"/>
      <c r="P15" s="931" t="s">
        <v>812</v>
      </c>
      <c r="Q15" s="933">
        <f>+H14</f>
        <v>0</v>
      </c>
    </row>
    <row r="16" spans="1:28" ht="17.25" thickBot="1" x14ac:dyDescent="0.25">
      <c r="B16" s="224" t="s">
        <v>107</v>
      </c>
      <c r="C16" s="221"/>
      <c r="D16" s="222"/>
      <c r="E16" s="256">
        <v>0.5</v>
      </c>
      <c r="F16" s="868">
        <f>+Q107+Q113+Q124+Q128+Q134+Q140</f>
        <v>0</v>
      </c>
      <c r="G16" s="225">
        <f>+F16*E16</f>
        <v>0</v>
      </c>
      <c r="H16" s="891">
        <f>+$H$17*E16</f>
        <v>0</v>
      </c>
      <c r="I16" s="265"/>
      <c r="J16" s="895">
        <f>+H16*I16</f>
        <v>0</v>
      </c>
      <c r="L16" s="1180"/>
      <c r="M16" s="932" t="s">
        <v>813</v>
      </c>
      <c r="N16" s="932"/>
      <c r="O16" s="932"/>
      <c r="P16" s="931" t="s">
        <v>812</v>
      </c>
      <c r="Q16" s="933">
        <f>+J14</f>
        <v>0</v>
      </c>
    </row>
    <row r="17" spans="2:17" ht="17.25" thickBot="1" x14ac:dyDescent="0.25">
      <c r="B17" s="226" t="s">
        <v>338</v>
      </c>
      <c r="C17" s="260">
        <v>0.32</v>
      </c>
      <c r="D17" s="227">
        <f>+$C$10*C17</f>
        <v>0</v>
      </c>
      <c r="E17" s="228"/>
      <c r="F17" s="869">
        <f>SUM(F14:F16)</f>
        <v>0</v>
      </c>
      <c r="G17" s="230">
        <f>SUM(G14:G16)</f>
        <v>0</v>
      </c>
      <c r="H17" s="892">
        <f>IF(G17=0,,D17/G17)</f>
        <v>0</v>
      </c>
      <c r="I17" s="266"/>
      <c r="J17" s="267"/>
      <c r="L17" s="1180"/>
      <c r="M17" s="1178" t="s">
        <v>814</v>
      </c>
      <c r="N17" s="1178"/>
      <c r="O17" s="1178"/>
      <c r="P17" s="931" t="s">
        <v>815</v>
      </c>
      <c r="Q17" s="933">
        <f>+H24</f>
        <v>0</v>
      </c>
    </row>
    <row r="18" spans="2:17" ht="17.25" thickTop="1" x14ac:dyDescent="0.2">
      <c r="B18" s="207"/>
      <c r="C18" s="207"/>
      <c r="D18" s="231"/>
      <c r="E18" s="207"/>
      <c r="F18" s="870"/>
      <c r="G18" s="207"/>
      <c r="H18" s="207"/>
      <c r="I18" s="207"/>
      <c r="J18" s="207"/>
      <c r="L18" s="1180"/>
      <c r="M18" s="1178" t="s">
        <v>816</v>
      </c>
      <c r="N18" s="1178"/>
      <c r="O18" s="1178"/>
      <c r="P18" s="931" t="s">
        <v>815</v>
      </c>
      <c r="Q18" s="933">
        <f>+H25</f>
        <v>0</v>
      </c>
    </row>
    <row r="19" spans="2:17" ht="16.5" x14ac:dyDescent="0.2">
      <c r="B19" s="207"/>
      <c r="C19" s="207"/>
      <c r="D19" s="207"/>
      <c r="E19" s="207"/>
      <c r="F19" s="870"/>
      <c r="G19" s="207"/>
      <c r="H19" s="207"/>
      <c r="I19" s="207"/>
      <c r="J19" s="207"/>
      <c r="L19" s="1180"/>
      <c r="M19" s="932" t="s">
        <v>817</v>
      </c>
      <c r="N19" s="932"/>
      <c r="O19" s="932"/>
      <c r="P19" s="931" t="s">
        <v>818</v>
      </c>
      <c r="Q19" s="933">
        <f>+H52</f>
        <v>0</v>
      </c>
    </row>
    <row r="20" spans="2:17" ht="17.25" thickBot="1" x14ac:dyDescent="0.25">
      <c r="B20" s="207"/>
      <c r="C20" s="207"/>
      <c r="D20" s="207"/>
      <c r="E20" s="207"/>
      <c r="F20" s="870"/>
      <c r="G20" s="207"/>
      <c r="H20" s="207"/>
      <c r="I20" s="207"/>
      <c r="J20" s="207"/>
      <c r="L20" s="1180"/>
      <c r="M20" s="932" t="s">
        <v>819</v>
      </c>
      <c r="N20" s="932"/>
      <c r="O20" s="932"/>
      <c r="P20" s="931" t="s">
        <v>818</v>
      </c>
      <c r="Q20" s="933">
        <f>+J52</f>
        <v>0</v>
      </c>
    </row>
    <row r="21" spans="2:17" ht="17.25" thickTop="1" x14ac:dyDescent="0.2">
      <c r="B21" s="208" t="s">
        <v>96</v>
      </c>
      <c r="C21" s="209" t="s">
        <v>108</v>
      </c>
      <c r="D21" s="210" t="s">
        <v>338</v>
      </c>
      <c r="E21" s="210" t="s">
        <v>98</v>
      </c>
      <c r="F21" s="871" t="s">
        <v>109</v>
      </c>
      <c r="G21" s="211" t="s">
        <v>99</v>
      </c>
      <c r="H21" s="252" t="s">
        <v>4</v>
      </c>
      <c r="I21" s="207"/>
      <c r="J21" s="207"/>
      <c r="L21" s="1180" t="s">
        <v>820</v>
      </c>
      <c r="M21" s="932" t="s">
        <v>811</v>
      </c>
      <c r="N21" s="932"/>
      <c r="O21" s="932"/>
      <c r="P21" s="931" t="s">
        <v>812</v>
      </c>
      <c r="Q21" s="933">
        <f>+H15</f>
        <v>0</v>
      </c>
    </row>
    <row r="22" spans="2:17" ht="17.25" thickBot="1" x14ac:dyDescent="0.25">
      <c r="B22" s="212" t="s">
        <v>14</v>
      </c>
      <c r="C22" s="232" t="s">
        <v>110</v>
      </c>
      <c r="D22" s="214" t="str">
        <f>+D13</f>
        <v>000 дин</v>
      </c>
      <c r="E22" s="214" t="s">
        <v>102</v>
      </c>
      <c r="F22" s="872" t="s">
        <v>111</v>
      </c>
      <c r="G22" s="215" t="s">
        <v>112</v>
      </c>
      <c r="H22" s="255" t="s">
        <v>5</v>
      </c>
      <c r="I22" s="207"/>
      <c r="J22" s="207"/>
      <c r="L22" s="1180"/>
      <c r="M22" s="932" t="s">
        <v>813</v>
      </c>
      <c r="N22" s="932"/>
      <c r="O22" s="932"/>
      <c r="P22" s="931" t="s">
        <v>812</v>
      </c>
      <c r="Q22" s="933">
        <f>+J15</f>
        <v>0</v>
      </c>
    </row>
    <row r="23" spans="2:17" ht="16.5" x14ac:dyDescent="0.2">
      <c r="B23" s="216" t="s">
        <v>105</v>
      </c>
      <c r="C23" s="217"/>
      <c r="D23" s="218"/>
      <c r="E23" s="233"/>
      <c r="F23" s="873"/>
      <c r="G23" s="219"/>
      <c r="H23" s="262"/>
      <c r="I23" s="207"/>
      <c r="J23" s="207"/>
      <c r="L23" s="1180"/>
      <c r="M23" s="1178" t="s">
        <v>814</v>
      </c>
      <c r="N23" s="1178"/>
      <c r="O23" s="1178"/>
      <c r="P23" s="931" t="s">
        <v>815</v>
      </c>
      <c r="Q23" s="933">
        <f>+H27</f>
        <v>0</v>
      </c>
    </row>
    <row r="24" spans="2:17" ht="16.5" x14ac:dyDescent="0.2">
      <c r="B24" s="224" t="s">
        <v>113</v>
      </c>
      <c r="C24" s="221"/>
      <c r="D24" s="222"/>
      <c r="E24" s="256">
        <v>3</v>
      </c>
      <c r="F24" s="868">
        <f>+Q74+Q85</f>
        <v>0</v>
      </c>
      <c r="G24" s="225">
        <f>+F24*E24</f>
        <v>0</v>
      </c>
      <c r="H24" s="895">
        <f>+$H$29*E24</f>
        <v>0</v>
      </c>
      <c r="I24" s="207"/>
      <c r="J24" s="207"/>
      <c r="L24" s="1180"/>
      <c r="M24" s="1178" t="s">
        <v>816</v>
      </c>
      <c r="N24" s="1178"/>
      <c r="O24" s="1178"/>
      <c r="P24" s="931" t="s">
        <v>815</v>
      </c>
      <c r="Q24" s="933">
        <f>+H28</f>
        <v>0</v>
      </c>
    </row>
    <row r="25" spans="2:17" ht="16.5" x14ac:dyDescent="0.2">
      <c r="B25" s="234" t="s">
        <v>114</v>
      </c>
      <c r="C25" s="221"/>
      <c r="D25" s="222"/>
      <c r="E25" s="257">
        <v>1</v>
      </c>
      <c r="F25" s="874">
        <f>+Q75+Q86</f>
        <v>0</v>
      </c>
      <c r="G25" s="235">
        <f>+F25*E25</f>
        <v>0</v>
      </c>
      <c r="H25" s="896">
        <f>+$H$29*E25</f>
        <v>0</v>
      </c>
      <c r="I25" s="207"/>
      <c r="J25" s="207"/>
      <c r="L25" s="1180"/>
      <c r="M25" s="932" t="s">
        <v>817</v>
      </c>
      <c r="N25" s="932"/>
      <c r="O25" s="932"/>
      <c r="P25" s="931" t="s">
        <v>818</v>
      </c>
      <c r="Q25" s="933">
        <f>+H53</f>
        <v>0</v>
      </c>
    </row>
    <row r="26" spans="2:17" ht="16.5" x14ac:dyDescent="0.2">
      <c r="B26" s="220" t="s">
        <v>106</v>
      </c>
      <c r="C26" s="221"/>
      <c r="D26" s="222"/>
      <c r="E26" s="236"/>
      <c r="F26" s="875"/>
      <c r="G26" s="223"/>
      <c r="H26" s="264"/>
      <c r="I26" s="207"/>
      <c r="J26" s="207"/>
      <c r="L26" s="1180"/>
      <c r="M26" s="932" t="s">
        <v>819</v>
      </c>
      <c r="N26" s="932"/>
      <c r="O26" s="932"/>
      <c r="P26" s="931" t="s">
        <v>818</v>
      </c>
      <c r="Q26" s="933">
        <f>+J53</f>
        <v>0</v>
      </c>
    </row>
    <row r="27" spans="2:17" ht="16.5" x14ac:dyDescent="0.2">
      <c r="B27" s="224" t="s">
        <v>113</v>
      </c>
      <c r="C27" s="221"/>
      <c r="D27" s="222"/>
      <c r="E27" s="256">
        <v>6.9</v>
      </c>
      <c r="F27" s="868">
        <f>+Q97</f>
        <v>0</v>
      </c>
      <c r="G27" s="225">
        <f>+F27*E27</f>
        <v>0</v>
      </c>
      <c r="H27" s="895">
        <f>+$H$29*E27</f>
        <v>0</v>
      </c>
      <c r="I27" s="207"/>
      <c r="J27" s="207"/>
      <c r="L27" s="1180" t="s">
        <v>821</v>
      </c>
      <c r="M27" s="932" t="s">
        <v>811</v>
      </c>
      <c r="N27" s="932"/>
      <c r="O27" s="932"/>
      <c r="P27" s="931" t="s">
        <v>812</v>
      </c>
      <c r="Q27" s="933">
        <f>+H16</f>
        <v>0</v>
      </c>
    </row>
    <row r="28" spans="2:17" ht="17.25" thickBot="1" x14ac:dyDescent="0.25">
      <c r="B28" s="237" t="s">
        <v>114</v>
      </c>
      <c r="C28" s="221"/>
      <c r="D28" s="222"/>
      <c r="E28" s="258">
        <v>2.2999999999999998</v>
      </c>
      <c r="F28" s="876">
        <f>+Q98</f>
        <v>0</v>
      </c>
      <c r="G28" s="238">
        <f>+F28*E28</f>
        <v>0</v>
      </c>
      <c r="H28" s="897">
        <f>+$H$29*E28</f>
        <v>0</v>
      </c>
      <c r="I28" s="207"/>
      <c r="J28" s="207"/>
      <c r="L28" s="1180"/>
      <c r="M28" s="934" t="s">
        <v>827</v>
      </c>
      <c r="N28" s="934"/>
      <c r="O28" s="934"/>
      <c r="P28" s="934"/>
      <c r="Q28" s="935"/>
    </row>
    <row r="29" spans="2:17" ht="17.25" thickBot="1" x14ac:dyDescent="0.25">
      <c r="B29" s="226" t="s">
        <v>338</v>
      </c>
      <c r="C29" s="260">
        <v>0.14000000000000001</v>
      </c>
      <c r="D29" s="227">
        <f>+$C$10*C29</f>
        <v>0</v>
      </c>
      <c r="E29" s="228"/>
      <c r="F29" s="869">
        <f>SUM(,F24:F25,F27:F28)</f>
        <v>0</v>
      </c>
      <c r="G29" s="230">
        <f>SUM(G24:G25,G27:G28)</f>
        <v>0</v>
      </c>
      <c r="H29" s="898">
        <f>IF(G29=0,,D29/G29)</f>
        <v>0</v>
      </c>
      <c r="I29" s="207"/>
      <c r="J29" s="207"/>
      <c r="L29" s="1180"/>
      <c r="M29" s="1178" t="s">
        <v>822</v>
      </c>
      <c r="N29" s="1178"/>
      <c r="O29" s="1178"/>
      <c r="P29" s="931" t="s">
        <v>815</v>
      </c>
      <c r="Q29" s="933">
        <f>+H38</f>
        <v>0</v>
      </c>
    </row>
    <row r="30" spans="2:17" ht="13.5" thickTop="1" x14ac:dyDescent="0.2">
      <c r="B30" s="207"/>
      <c r="C30" s="207"/>
      <c r="D30" s="231"/>
      <c r="E30" s="207"/>
      <c r="F30" s="870"/>
      <c r="G30" s="207"/>
      <c r="H30" s="207"/>
      <c r="I30" s="207"/>
      <c r="J30" s="207"/>
      <c r="L30" s="1180"/>
      <c r="M30" s="1178" t="s">
        <v>823</v>
      </c>
      <c r="N30" s="1178" t="s">
        <v>814</v>
      </c>
      <c r="O30" s="1178"/>
      <c r="P30" s="1179" t="s">
        <v>815</v>
      </c>
      <c r="Q30" s="1177">
        <f>+H36</f>
        <v>0</v>
      </c>
    </row>
    <row r="31" spans="2:17" ht="13.15" customHeight="1" x14ac:dyDescent="0.2">
      <c r="B31" s="207"/>
      <c r="C31" s="207"/>
      <c r="D31" s="207"/>
      <c r="E31" s="207"/>
      <c r="F31" s="870"/>
      <c r="G31" s="207"/>
      <c r="H31" s="207"/>
      <c r="I31" s="207"/>
      <c r="J31" s="207"/>
      <c r="L31" s="1180"/>
      <c r="M31" s="1178"/>
      <c r="N31" s="1178"/>
      <c r="O31" s="1178"/>
      <c r="P31" s="1179"/>
      <c r="Q31" s="1177"/>
    </row>
    <row r="32" spans="2:17" ht="26.25" customHeight="1" thickBot="1" x14ac:dyDescent="0.25">
      <c r="B32" s="207"/>
      <c r="C32" s="207"/>
      <c r="D32" s="207"/>
      <c r="E32" s="207"/>
      <c r="F32" s="870"/>
      <c r="G32" s="207"/>
      <c r="H32" s="207"/>
      <c r="I32" s="207"/>
      <c r="J32" s="207"/>
      <c r="L32" s="1180"/>
      <c r="M32" s="1178"/>
      <c r="N32" s="1178" t="s">
        <v>816</v>
      </c>
      <c r="O32" s="1178"/>
      <c r="P32" s="931" t="s">
        <v>815</v>
      </c>
      <c r="Q32" s="933">
        <f>+H37</f>
        <v>0</v>
      </c>
    </row>
    <row r="33" spans="2:22" ht="24" customHeight="1" thickTop="1" x14ac:dyDescent="0.2">
      <c r="B33" s="208" t="s">
        <v>96</v>
      </c>
      <c r="C33" s="209" t="s">
        <v>108</v>
      </c>
      <c r="D33" s="210" t="s">
        <v>338</v>
      </c>
      <c r="E33" s="210" t="s">
        <v>98</v>
      </c>
      <c r="F33" s="871" t="s">
        <v>109</v>
      </c>
      <c r="G33" s="211" t="s">
        <v>99</v>
      </c>
      <c r="H33" s="251" t="s">
        <v>6</v>
      </c>
      <c r="I33" s="539" t="s">
        <v>98</v>
      </c>
      <c r="J33" s="252" t="s">
        <v>7</v>
      </c>
      <c r="L33" s="1180"/>
      <c r="M33" s="1178" t="s">
        <v>824</v>
      </c>
      <c r="N33" s="1178" t="s">
        <v>814</v>
      </c>
      <c r="O33" s="1178"/>
      <c r="P33" s="931" t="s">
        <v>815</v>
      </c>
      <c r="Q33" s="933">
        <f>+J36</f>
        <v>0</v>
      </c>
    </row>
    <row r="34" spans="2:22" ht="13.5" customHeight="1" thickBot="1" x14ac:dyDescent="0.25">
      <c r="B34" s="212" t="s">
        <v>14</v>
      </c>
      <c r="C34" s="232" t="s">
        <v>115</v>
      </c>
      <c r="D34" s="214" t="str">
        <f>+D22</f>
        <v>000 дин</v>
      </c>
      <c r="E34" s="214" t="s">
        <v>102</v>
      </c>
      <c r="F34" s="872" t="s">
        <v>111</v>
      </c>
      <c r="G34" s="215" t="s">
        <v>112</v>
      </c>
      <c r="H34" s="540" t="s">
        <v>8</v>
      </c>
      <c r="I34" s="541" t="s">
        <v>102</v>
      </c>
      <c r="J34" s="255" t="s">
        <v>9</v>
      </c>
      <c r="L34" s="1180"/>
      <c r="M34" s="1178"/>
      <c r="N34" s="1178" t="s">
        <v>816</v>
      </c>
      <c r="O34" s="1178"/>
      <c r="P34" s="1179" t="s">
        <v>815</v>
      </c>
      <c r="Q34" s="1177">
        <f>+J37</f>
        <v>0</v>
      </c>
    </row>
    <row r="35" spans="2:22" x14ac:dyDescent="0.2">
      <c r="B35" s="239" t="s">
        <v>107</v>
      </c>
      <c r="C35" s="240"/>
      <c r="D35" s="241"/>
      <c r="E35" s="242"/>
      <c r="F35" s="877"/>
      <c r="G35" s="243"/>
      <c r="H35" s="240"/>
      <c r="I35" s="261"/>
      <c r="J35" s="262"/>
      <c r="L35" s="1180"/>
      <c r="M35" s="1178"/>
      <c r="N35" s="1178"/>
      <c r="O35" s="1178"/>
      <c r="P35" s="1179"/>
      <c r="Q35" s="1177"/>
    </row>
    <row r="36" spans="2:22" x14ac:dyDescent="0.2">
      <c r="B36" s="224" t="s">
        <v>116</v>
      </c>
      <c r="C36" s="244"/>
      <c r="D36" s="245"/>
      <c r="E36" s="256">
        <v>4</v>
      </c>
      <c r="F36" s="868">
        <f>+Q115+Q130+Q136*I36</f>
        <v>0</v>
      </c>
      <c r="G36" s="225">
        <f>+F36*E36</f>
        <v>0</v>
      </c>
      <c r="H36" s="891">
        <f>+$H$39*E36</f>
        <v>0</v>
      </c>
      <c r="I36" s="265">
        <v>0.85</v>
      </c>
      <c r="J36" s="895">
        <f>+H36*I36</f>
        <v>0</v>
      </c>
      <c r="L36" s="1180" t="s">
        <v>825</v>
      </c>
      <c r="M36" s="1178" t="s">
        <v>826</v>
      </c>
      <c r="N36" s="1178"/>
      <c r="O36" s="1178"/>
      <c r="P36" s="1179" t="s">
        <v>815</v>
      </c>
      <c r="Q36" s="1177">
        <f>+H45</f>
        <v>0</v>
      </c>
    </row>
    <row r="37" spans="2:22" ht="22.5" customHeight="1" x14ac:dyDescent="0.2">
      <c r="B37" s="237" t="s">
        <v>117</v>
      </c>
      <c r="C37" s="221"/>
      <c r="D37" s="222"/>
      <c r="E37" s="258">
        <v>1</v>
      </c>
      <c r="F37" s="876">
        <f>+Q118+Q131++Q137*I37+Q141</f>
        <v>0</v>
      </c>
      <c r="G37" s="238">
        <f>+F37*E37</f>
        <v>0</v>
      </c>
      <c r="H37" s="899">
        <f>+$H$39*E37</f>
        <v>0</v>
      </c>
      <c r="I37" s="269">
        <f>+I36</f>
        <v>0.85</v>
      </c>
      <c r="J37" s="897">
        <f>+H37*I37</f>
        <v>0</v>
      </c>
      <c r="L37" s="1180"/>
      <c r="M37" s="1178"/>
      <c r="N37" s="1178"/>
      <c r="O37" s="1178"/>
      <c r="P37" s="1179"/>
      <c r="Q37" s="1177"/>
    </row>
    <row r="38" spans="2:22" ht="13.5" thickBot="1" x14ac:dyDescent="0.25">
      <c r="B38" s="237" t="s">
        <v>118</v>
      </c>
      <c r="C38" s="221"/>
      <c r="D38" s="222"/>
      <c r="E38" s="258">
        <v>3.5</v>
      </c>
      <c r="F38" s="876">
        <f>+Q108+Q125</f>
        <v>0</v>
      </c>
      <c r="G38" s="238">
        <f>+F38*E38</f>
        <v>0</v>
      </c>
      <c r="H38" s="899">
        <f>+$H$39*E38</f>
        <v>0</v>
      </c>
      <c r="I38" s="269"/>
      <c r="J38" s="268"/>
    </row>
    <row r="39" spans="2:22" ht="13.5" thickBot="1" x14ac:dyDescent="0.25">
      <c r="B39" s="226" t="s">
        <v>338</v>
      </c>
      <c r="C39" s="260">
        <v>0.5</v>
      </c>
      <c r="D39" s="227">
        <f>+$C$10*C39</f>
        <v>0</v>
      </c>
      <c r="E39" s="228"/>
      <c r="F39" s="869">
        <f>SUM(F36:F38)</f>
        <v>0</v>
      </c>
      <c r="G39" s="230">
        <f>SUM(G36:G38)</f>
        <v>0</v>
      </c>
      <c r="H39" s="900">
        <f>IF(G39=0,,D39/G39)</f>
        <v>0</v>
      </c>
      <c r="I39" s="270"/>
      <c r="J39" s="267"/>
    </row>
    <row r="40" spans="2:22" ht="13.5" thickTop="1" x14ac:dyDescent="0.2">
      <c r="B40" s="207"/>
      <c r="C40" s="207"/>
      <c r="D40" s="231"/>
      <c r="E40" s="207"/>
      <c r="F40" s="870"/>
      <c r="G40" s="207"/>
      <c r="H40" s="207"/>
      <c r="I40" s="207"/>
      <c r="J40" s="207"/>
      <c r="V40" s="542"/>
    </row>
    <row r="41" spans="2:22" x14ac:dyDescent="0.2">
      <c r="B41" s="207"/>
      <c r="C41" s="207"/>
      <c r="D41" s="207"/>
      <c r="E41" s="207"/>
      <c r="F41" s="870"/>
      <c r="G41" s="207"/>
      <c r="H41" s="207"/>
      <c r="I41" s="207"/>
      <c r="J41" s="207"/>
      <c r="V41" s="542"/>
    </row>
    <row r="42" spans="2:22" ht="13.5" thickBot="1" x14ac:dyDescent="0.25">
      <c r="B42" s="207"/>
      <c r="C42" s="207"/>
      <c r="D42" s="207"/>
      <c r="E42" s="207"/>
      <c r="F42" s="870"/>
      <c r="G42" s="207"/>
      <c r="H42" s="207"/>
      <c r="I42" s="207"/>
      <c r="J42" s="207"/>
      <c r="V42" s="542"/>
    </row>
    <row r="43" spans="2:22" ht="13.5" thickTop="1" x14ac:dyDescent="0.2">
      <c r="B43" s="208" t="s">
        <v>96</v>
      </c>
      <c r="C43" s="209" t="s">
        <v>108</v>
      </c>
      <c r="D43" s="210" t="s">
        <v>338</v>
      </c>
      <c r="E43" s="210" t="s">
        <v>98</v>
      </c>
      <c r="F43" s="871" t="s">
        <v>109</v>
      </c>
      <c r="G43" s="211" t="s">
        <v>99</v>
      </c>
      <c r="H43" s="252" t="s">
        <v>10</v>
      </c>
      <c r="I43" s="207"/>
      <c r="J43" s="207"/>
      <c r="V43" s="542"/>
    </row>
    <row r="44" spans="2:22" ht="13.5" thickBot="1" x14ac:dyDescent="0.25">
      <c r="B44" s="212" t="s">
        <v>14</v>
      </c>
      <c r="C44" s="232" t="s">
        <v>119</v>
      </c>
      <c r="D44" s="214" t="str">
        <f>+D34</f>
        <v>000 дин</v>
      </c>
      <c r="E44" s="214" t="s">
        <v>102</v>
      </c>
      <c r="F44" s="872" t="s">
        <v>111</v>
      </c>
      <c r="G44" s="215" t="s">
        <v>112</v>
      </c>
      <c r="H44" s="255" t="s">
        <v>11</v>
      </c>
      <c r="I44" s="207"/>
      <c r="J44" s="207"/>
      <c r="V44" s="542"/>
    </row>
    <row r="45" spans="2:22" ht="13.5" thickBot="1" x14ac:dyDescent="0.25">
      <c r="B45" s="246" t="s">
        <v>120</v>
      </c>
      <c r="C45" s="217"/>
      <c r="D45" s="218"/>
      <c r="E45" s="259">
        <v>1</v>
      </c>
      <c r="F45" s="878">
        <f>+Q146+Q149</f>
        <v>0</v>
      </c>
      <c r="G45" s="247">
        <f>+F45*E45</f>
        <v>0</v>
      </c>
      <c r="H45" s="901">
        <f>+$H$46*E45</f>
        <v>0</v>
      </c>
      <c r="I45" s="207"/>
      <c r="J45" s="207"/>
      <c r="V45" s="542"/>
    </row>
    <row r="46" spans="2:22" ht="13.5" thickBot="1" x14ac:dyDescent="0.25">
      <c r="B46" s="226" t="s">
        <v>338</v>
      </c>
      <c r="C46" s="260">
        <v>0.02</v>
      </c>
      <c r="D46" s="227">
        <f>+$C$10*C46</f>
        <v>0</v>
      </c>
      <c r="E46" s="228"/>
      <c r="F46" s="869">
        <f>SUM(F45:F45)</f>
        <v>0</v>
      </c>
      <c r="G46" s="230">
        <f>SUM(G45:G45)</f>
        <v>0</v>
      </c>
      <c r="H46" s="898">
        <f>IF(G46=0,,D46/G46)</f>
        <v>0</v>
      </c>
      <c r="I46" s="207"/>
      <c r="J46" s="207"/>
      <c r="V46" s="542"/>
    </row>
    <row r="47" spans="2:22" ht="13.5" thickTop="1" x14ac:dyDescent="0.2">
      <c r="B47" s="207"/>
      <c r="C47" s="207"/>
      <c r="D47" s="231"/>
      <c r="E47" s="207"/>
      <c r="F47" s="870"/>
      <c r="G47" s="207"/>
      <c r="H47" s="207"/>
      <c r="I47" s="207"/>
      <c r="J47" s="207"/>
      <c r="V47" s="542"/>
    </row>
    <row r="48" spans="2:22" x14ac:dyDescent="0.2">
      <c r="B48" s="207"/>
      <c r="C48" s="207"/>
      <c r="D48" s="231"/>
      <c r="E48" s="207"/>
      <c r="F48" s="870"/>
      <c r="G48" s="207"/>
      <c r="H48" s="207"/>
      <c r="I48" s="207"/>
      <c r="J48" s="207"/>
      <c r="V48" s="542"/>
    </row>
    <row r="49" spans="2:52" ht="13.5" thickBot="1" x14ac:dyDescent="0.25">
      <c r="B49" s="207"/>
      <c r="C49" s="207"/>
      <c r="D49" s="207"/>
      <c r="E49" s="207"/>
      <c r="F49" s="870"/>
      <c r="G49" s="207"/>
      <c r="H49" s="207"/>
      <c r="I49" s="207"/>
      <c r="J49" s="207"/>
      <c r="V49" s="542"/>
    </row>
    <row r="50" spans="2:52" ht="13.5" thickTop="1" x14ac:dyDescent="0.2">
      <c r="B50" s="208" t="s">
        <v>96</v>
      </c>
      <c r="C50" s="209" t="s">
        <v>108</v>
      </c>
      <c r="D50" s="210" t="s">
        <v>338</v>
      </c>
      <c r="E50" s="210" t="s">
        <v>98</v>
      </c>
      <c r="F50" s="871" t="s">
        <v>121</v>
      </c>
      <c r="G50" s="211" t="s">
        <v>99</v>
      </c>
      <c r="H50" s="250" t="s">
        <v>10</v>
      </c>
      <c r="I50" s="251" t="s">
        <v>98</v>
      </c>
      <c r="J50" s="252" t="s">
        <v>10</v>
      </c>
      <c r="V50" s="542"/>
    </row>
    <row r="51" spans="2:52" ht="13.5" thickBot="1" x14ac:dyDescent="0.25">
      <c r="B51" s="212" t="s">
        <v>14</v>
      </c>
      <c r="C51" s="232" t="s">
        <v>122</v>
      </c>
      <c r="D51" s="214" t="str">
        <f>+D44</f>
        <v>000 дин</v>
      </c>
      <c r="E51" s="214" t="s">
        <v>102</v>
      </c>
      <c r="F51" s="872" t="s">
        <v>123</v>
      </c>
      <c r="G51" s="215" t="s">
        <v>124</v>
      </c>
      <c r="H51" s="253" t="s">
        <v>12</v>
      </c>
      <c r="I51" s="254" t="s">
        <v>102</v>
      </c>
      <c r="J51" s="255" t="s">
        <v>13</v>
      </c>
      <c r="V51" s="542"/>
    </row>
    <row r="52" spans="2:52" x14ac:dyDescent="0.2">
      <c r="B52" s="216" t="s">
        <v>105</v>
      </c>
      <c r="C52" s="217"/>
      <c r="D52" s="218"/>
      <c r="E52" s="233">
        <v>1</v>
      </c>
      <c r="F52" s="866">
        <f>+Q77+Q78*I52+Q88+Q89*I52</f>
        <v>0</v>
      </c>
      <c r="G52" s="219">
        <f>+F52*E52</f>
        <v>0</v>
      </c>
      <c r="H52" s="889">
        <f>+$H$54*E52</f>
        <v>0</v>
      </c>
      <c r="I52" s="261">
        <v>2</v>
      </c>
      <c r="J52" s="893">
        <f>+H52*I52</f>
        <v>0</v>
      </c>
      <c r="V52" s="542"/>
    </row>
    <row r="53" spans="2:52" ht="13.5" thickBot="1" x14ac:dyDescent="0.25">
      <c r="B53" s="224" t="s">
        <v>106</v>
      </c>
      <c r="C53" s="221"/>
      <c r="D53" s="222"/>
      <c r="E53" s="256">
        <v>2.8</v>
      </c>
      <c r="F53" s="868">
        <f>+Q100+Q101*I53</f>
        <v>0</v>
      </c>
      <c r="G53" s="225">
        <f>+F53*E53</f>
        <v>0</v>
      </c>
      <c r="H53" s="891">
        <f>+$H$54*E53</f>
        <v>0</v>
      </c>
      <c r="I53" s="265">
        <f>+I52</f>
        <v>2</v>
      </c>
      <c r="J53" s="895">
        <f>+H53*I53</f>
        <v>0</v>
      </c>
      <c r="V53" s="542"/>
    </row>
    <row r="54" spans="2:52" ht="13.5" thickBot="1" x14ac:dyDescent="0.25">
      <c r="B54" s="226" t="s">
        <v>338</v>
      </c>
      <c r="C54" s="260">
        <v>0.02</v>
      </c>
      <c r="D54" s="227">
        <f>+$C$10*C54</f>
        <v>0</v>
      </c>
      <c r="E54" s="228"/>
      <c r="F54" s="229">
        <f>SUM(F52:F53)</f>
        <v>0</v>
      </c>
      <c r="G54" s="230">
        <f>SUM(G52:G53)</f>
        <v>0</v>
      </c>
      <c r="H54" s="892">
        <f>IF(G54=0,,D54/G54)</f>
        <v>0</v>
      </c>
      <c r="I54" s="270"/>
      <c r="J54" s="267"/>
      <c r="V54" s="542"/>
    </row>
    <row r="55" spans="2:52" ht="13.5" thickTop="1" x14ac:dyDescent="0.2">
      <c r="B55" s="207"/>
      <c r="C55" s="207"/>
      <c r="D55" s="231"/>
      <c r="E55" s="207"/>
      <c r="F55" s="207"/>
      <c r="G55" s="207"/>
      <c r="H55" s="207"/>
      <c r="I55" s="207"/>
      <c r="J55" s="207"/>
      <c r="V55" s="542"/>
    </row>
    <row r="56" spans="2:52" x14ac:dyDescent="0.2">
      <c r="B56" s="207"/>
      <c r="C56" s="207"/>
      <c r="D56" s="207"/>
      <c r="E56" s="207"/>
      <c r="F56" s="207"/>
      <c r="G56" s="207"/>
      <c r="H56" s="207"/>
      <c r="I56" s="207"/>
      <c r="J56" s="207"/>
      <c r="V56" s="542"/>
    </row>
    <row r="57" spans="2:52" ht="13.5" thickBot="1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V57" s="542"/>
    </row>
    <row r="58" spans="2:52" ht="14.25" thickTop="1" thickBot="1" x14ac:dyDescent="0.25">
      <c r="B58" s="205" t="s">
        <v>125</v>
      </c>
      <c r="C58" s="248">
        <f>C17+C29+C39+C46+C54</f>
        <v>1</v>
      </c>
      <c r="D58" s="249">
        <f>D17+D29+D39+D46+D54</f>
        <v>0</v>
      </c>
      <c r="E58" s="207"/>
      <c r="G58" s="207"/>
      <c r="H58" s="207"/>
      <c r="I58" s="207"/>
      <c r="J58" s="207"/>
      <c r="V58" s="542"/>
    </row>
    <row r="59" spans="2:52" ht="13.5" thickTop="1" x14ac:dyDescent="0.2">
      <c r="B59" s="207"/>
      <c r="C59" s="207"/>
      <c r="D59" s="207"/>
      <c r="E59" s="207"/>
      <c r="G59" s="207"/>
      <c r="H59" s="207"/>
      <c r="I59" s="207"/>
      <c r="J59" s="207"/>
      <c r="V59" s="542"/>
    </row>
    <row r="60" spans="2:52" x14ac:dyDescent="0.2">
      <c r="H60" s="207"/>
      <c r="I60" s="207"/>
      <c r="J60" s="207"/>
      <c r="V60" s="542"/>
    </row>
    <row r="61" spans="2:52" x14ac:dyDescent="0.2">
      <c r="H61" s="207"/>
      <c r="I61" s="207"/>
      <c r="J61" s="207"/>
      <c r="V61" s="542"/>
    </row>
    <row r="62" spans="2:52" x14ac:dyDescent="0.2">
      <c r="B62" s="1183" t="str">
        <f>+"ПЛАН ЕЕ БИЛАНСА У "&amp;'Poc. strana'!C19&amp;". ГОДИНИ"</f>
        <v>ПЛАН ЕЕ БИЛАНСА У . ГОДИНИ</v>
      </c>
      <c r="C62" s="1183"/>
      <c r="D62" s="1183"/>
      <c r="E62" s="1183"/>
      <c r="F62" s="1183"/>
      <c r="G62" s="1183"/>
      <c r="H62" s="1183"/>
      <c r="I62" s="1183"/>
      <c r="J62" s="1183"/>
      <c r="K62" s="1183"/>
      <c r="L62" s="1183"/>
      <c r="M62" s="1183"/>
      <c r="N62" s="1183"/>
      <c r="O62" s="1183"/>
      <c r="P62" s="1183"/>
      <c r="Q62" s="1183"/>
      <c r="R62" s="489"/>
      <c r="T62" s="1183" t="str">
        <f>+"ПЛАНИРАНИ ПРИХОД У "&amp;'Poc. strana'!C19&amp;". ГОДИНИ"</f>
        <v>ПЛАНИРАНИ ПРИХОД У . ГОДИНИ</v>
      </c>
      <c r="U62" s="1183"/>
      <c r="V62" s="1183"/>
      <c r="W62" s="1183"/>
      <c r="X62" s="1183"/>
      <c r="Y62" s="1183"/>
      <c r="Z62" s="1183"/>
      <c r="AA62" s="1183"/>
      <c r="AB62" s="1183"/>
      <c r="AC62" s="1183"/>
      <c r="AD62" s="1183"/>
      <c r="AE62" s="1183"/>
      <c r="AF62" s="1183"/>
      <c r="AG62" s="1183"/>
      <c r="AH62" s="1183"/>
      <c r="AI62" s="1183"/>
      <c r="AK62" s="1183" t="str">
        <f>+"ПРИХОД ПО ВАЖЕЋОЈ ТАРИФИ У "&amp;'Poc. strana'!C19&amp;". ГОДИНИ"</f>
        <v>ПРИХОД ПО ВАЖЕЋОЈ ТАРИФИ У . ГОДИНИ</v>
      </c>
      <c r="AL62" s="1183"/>
      <c r="AM62" s="1183"/>
      <c r="AN62" s="1183"/>
      <c r="AO62" s="1183"/>
      <c r="AP62" s="1183"/>
      <c r="AQ62" s="1183"/>
      <c r="AR62" s="1183"/>
      <c r="AS62" s="1183"/>
      <c r="AT62" s="1183"/>
      <c r="AU62" s="1183"/>
      <c r="AV62" s="1183"/>
      <c r="AW62" s="1183"/>
      <c r="AX62" s="1183"/>
      <c r="AY62" s="1183"/>
      <c r="AZ62" s="1183"/>
    </row>
    <row r="63" spans="2:52" ht="13.5" x14ac:dyDescent="0.25">
      <c r="B63" s="780"/>
      <c r="C63" s="781"/>
      <c r="D63" s="781"/>
      <c r="E63" s="782"/>
      <c r="F63" s="782"/>
      <c r="G63" s="782"/>
      <c r="H63" s="782"/>
      <c r="I63" s="783"/>
      <c r="J63" s="783"/>
      <c r="K63" s="783"/>
      <c r="L63" s="783"/>
      <c r="M63" s="783"/>
      <c r="N63" s="783"/>
      <c r="O63" s="783"/>
      <c r="P63" s="783"/>
      <c r="Q63" s="783"/>
      <c r="R63" s="784"/>
      <c r="S63" s="785"/>
      <c r="T63" s="786"/>
      <c r="U63" s="787"/>
      <c r="V63" s="787"/>
      <c r="W63" s="787"/>
      <c r="X63" s="787"/>
      <c r="Y63" s="490"/>
      <c r="Z63" s="787"/>
      <c r="AA63" s="787"/>
      <c r="AB63" s="787"/>
      <c r="AC63" s="787"/>
      <c r="AD63" s="787"/>
      <c r="AE63" s="787"/>
      <c r="AF63" s="787"/>
      <c r="AG63" s="787"/>
      <c r="AH63" s="783"/>
      <c r="AI63" s="783"/>
      <c r="AK63" s="786"/>
      <c r="AL63" s="787"/>
      <c r="AM63" s="787"/>
      <c r="AN63" s="787"/>
      <c r="AO63" s="787"/>
      <c r="AP63" s="490"/>
      <c r="AQ63" s="787"/>
      <c r="AR63" s="787"/>
      <c r="AS63" s="787"/>
      <c r="AT63" s="787"/>
      <c r="AU63" s="787"/>
      <c r="AV63" s="787"/>
      <c r="AW63" s="787"/>
      <c r="AX63" s="787"/>
      <c r="AY63" s="783"/>
      <c r="AZ63" s="783"/>
    </row>
    <row r="64" spans="2:52" ht="14.25" thickBot="1" x14ac:dyDescent="0.3">
      <c r="B64" s="788"/>
      <c r="C64" s="783"/>
      <c r="D64" s="783"/>
      <c r="E64" s="783"/>
      <c r="F64" s="783"/>
      <c r="G64" s="783"/>
      <c r="H64" s="783"/>
      <c r="I64" s="789"/>
      <c r="J64" s="783"/>
      <c r="K64" s="783"/>
      <c r="L64" s="783"/>
      <c r="M64" s="783"/>
      <c r="N64" s="789"/>
      <c r="O64" s="783"/>
      <c r="P64" s="783"/>
      <c r="Q64" s="783"/>
      <c r="R64" s="790"/>
      <c r="S64" s="785"/>
      <c r="T64" s="786"/>
      <c r="U64" s="787"/>
      <c r="V64" s="787"/>
      <c r="W64" s="787"/>
      <c r="X64" s="787"/>
      <c r="Y64" s="490"/>
      <c r="Z64" s="787"/>
      <c r="AA64" s="787"/>
      <c r="AB64" s="787"/>
      <c r="AC64" s="787"/>
      <c r="AD64" s="787"/>
      <c r="AE64" s="787"/>
      <c r="AF64" s="787"/>
      <c r="AG64" s="787"/>
      <c r="AH64" s="783"/>
      <c r="AI64" s="783"/>
      <c r="AK64" s="786"/>
      <c r="AL64" s="787"/>
      <c r="AM64" s="787"/>
      <c r="AN64" s="787"/>
      <c r="AO64" s="787"/>
      <c r="AP64" s="490"/>
      <c r="AQ64" s="787"/>
      <c r="AR64" s="787"/>
      <c r="AS64" s="787"/>
      <c r="AT64" s="787"/>
      <c r="AU64" s="787"/>
      <c r="AV64" s="787"/>
      <c r="AW64" s="787"/>
      <c r="AX64" s="787"/>
      <c r="AY64" s="783"/>
      <c r="AZ64" s="783"/>
    </row>
    <row r="65" spans="2:52" ht="13.5" thickTop="1" x14ac:dyDescent="0.2">
      <c r="B65" s="1154" t="s">
        <v>284</v>
      </c>
      <c r="C65" s="1156" t="s">
        <v>475</v>
      </c>
      <c r="D65" s="1158" t="s">
        <v>476</v>
      </c>
      <c r="E65" s="1160" t="s">
        <v>477</v>
      </c>
      <c r="F65" s="1160"/>
      <c r="G65" s="1160"/>
      <c r="H65" s="1160"/>
      <c r="I65" s="1160"/>
      <c r="J65" s="1160"/>
      <c r="K65" s="1160"/>
      <c r="L65" s="1160"/>
      <c r="M65" s="1160"/>
      <c r="N65" s="1160"/>
      <c r="O65" s="1160"/>
      <c r="P65" s="1160"/>
      <c r="Q65" s="1161"/>
      <c r="R65" s="753"/>
      <c r="S65" s="753"/>
      <c r="T65" s="1171" t="s">
        <v>284</v>
      </c>
      <c r="U65" s="1168" t="s">
        <v>475</v>
      </c>
      <c r="V65" s="885" t="s">
        <v>555</v>
      </c>
      <c r="W65" s="1167" t="s">
        <v>478</v>
      </c>
      <c r="X65" s="1151"/>
      <c r="Y65" s="1151"/>
      <c r="Z65" s="1151"/>
      <c r="AA65" s="1151"/>
      <c r="AB65" s="1151"/>
      <c r="AC65" s="1151"/>
      <c r="AD65" s="1151"/>
      <c r="AE65" s="1151"/>
      <c r="AF65" s="1151"/>
      <c r="AG65" s="1151"/>
      <c r="AH65" s="1151"/>
      <c r="AI65" s="1152"/>
      <c r="AK65" s="1171" t="s">
        <v>284</v>
      </c>
      <c r="AL65" s="1168" t="s">
        <v>475</v>
      </c>
      <c r="AM65" s="1042" t="s">
        <v>800</v>
      </c>
      <c r="AN65" s="1151" t="s">
        <v>478</v>
      </c>
      <c r="AO65" s="1151"/>
      <c r="AP65" s="1151"/>
      <c r="AQ65" s="1151"/>
      <c r="AR65" s="1151"/>
      <c r="AS65" s="1151"/>
      <c r="AT65" s="1151"/>
      <c r="AU65" s="1151"/>
      <c r="AV65" s="1151"/>
      <c r="AW65" s="1151"/>
      <c r="AX65" s="1151"/>
      <c r="AY65" s="1151"/>
      <c r="AZ65" s="1152"/>
    </row>
    <row r="66" spans="2:52" x14ac:dyDescent="0.2">
      <c r="B66" s="1155"/>
      <c r="C66" s="1157"/>
      <c r="D66" s="1159"/>
      <c r="E66" s="754" t="s">
        <v>287</v>
      </c>
      <c r="F66" s="754" t="s">
        <v>288</v>
      </c>
      <c r="G66" s="754" t="s">
        <v>289</v>
      </c>
      <c r="H66" s="754" t="s">
        <v>442</v>
      </c>
      <c r="I66" s="754" t="s">
        <v>443</v>
      </c>
      <c r="J66" s="754" t="s">
        <v>444</v>
      </c>
      <c r="K66" s="754" t="s">
        <v>445</v>
      </c>
      <c r="L66" s="754" t="s">
        <v>446</v>
      </c>
      <c r="M66" s="754" t="s">
        <v>447</v>
      </c>
      <c r="N66" s="754" t="s">
        <v>448</v>
      </c>
      <c r="O66" s="754" t="s">
        <v>456</v>
      </c>
      <c r="P66" s="754" t="s">
        <v>457</v>
      </c>
      <c r="Q66" s="755" t="s">
        <v>458</v>
      </c>
      <c r="R66" s="753"/>
      <c r="S66" s="753"/>
      <c r="T66" s="1172"/>
      <c r="U66" s="1169"/>
      <c r="V66" s="819"/>
      <c r="W66" s="515" t="s">
        <v>287</v>
      </c>
      <c r="X66" s="515" t="s">
        <v>288</v>
      </c>
      <c r="Y66" s="515" t="s">
        <v>289</v>
      </c>
      <c r="Z66" s="515" t="s">
        <v>442</v>
      </c>
      <c r="AA66" s="515" t="s">
        <v>443</v>
      </c>
      <c r="AB66" s="515" t="s">
        <v>444</v>
      </c>
      <c r="AC66" s="515" t="s">
        <v>445</v>
      </c>
      <c r="AD66" s="515" t="s">
        <v>446</v>
      </c>
      <c r="AE66" s="515" t="s">
        <v>447</v>
      </c>
      <c r="AF66" s="515" t="s">
        <v>448</v>
      </c>
      <c r="AG66" s="515" t="s">
        <v>456</v>
      </c>
      <c r="AH66" s="515" t="s">
        <v>457</v>
      </c>
      <c r="AI66" s="756" t="s">
        <v>458</v>
      </c>
      <c r="AK66" s="1172"/>
      <c r="AL66" s="1169"/>
      <c r="AM66" s="1038"/>
      <c r="AN66" s="773" t="s">
        <v>287</v>
      </c>
      <c r="AO66" s="515" t="s">
        <v>288</v>
      </c>
      <c r="AP66" s="515" t="s">
        <v>289</v>
      </c>
      <c r="AQ66" s="515" t="s">
        <v>442</v>
      </c>
      <c r="AR66" s="515" t="s">
        <v>443</v>
      </c>
      <c r="AS66" s="515" t="s">
        <v>444</v>
      </c>
      <c r="AT66" s="515" t="s">
        <v>445</v>
      </c>
      <c r="AU66" s="515" t="s">
        <v>446</v>
      </c>
      <c r="AV66" s="515" t="s">
        <v>447</v>
      </c>
      <c r="AW66" s="515" t="s">
        <v>448</v>
      </c>
      <c r="AX66" s="515" t="s">
        <v>456</v>
      </c>
      <c r="AY66" s="515" t="s">
        <v>457</v>
      </c>
      <c r="AZ66" s="756" t="s">
        <v>458</v>
      </c>
    </row>
    <row r="67" spans="2:52" x14ac:dyDescent="0.2">
      <c r="B67" s="818" t="s">
        <v>269</v>
      </c>
      <c r="C67" s="491" t="s">
        <v>492</v>
      </c>
      <c r="D67" s="515" t="s">
        <v>131</v>
      </c>
      <c r="E67" s="133">
        <f t="shared" ref="E67:P67" si="0">E73+E84</f>
        <v>0</v>
      </c>
      <c r="F67" s="133">
        <f t="shared" si="0"/>
        <v>0</v>
      </c>
      <c r="G67" s="133">
        <f t="shared" si="0"/>
        <v>0</v>
      </c>
      <c r="H67" s="133">
        <f t="shared" si="0"/>
        <v>0</v>
      </c>
      <c r="I67" s="133">
        <f t="shared" si="0"/>
        <v>0</v>
      </c>
      <c r="J67" s="133">
        <f t="shared" si="0"/>
        <v>0</v>
      </c>
      <c r="K67" s="133">
        <f t="shared" si="0"/>
        <v>0</v>
      </c>
      <c r="L67" s="133">
        <f t="shared" si="0"/>
        <v>0</v>
      </c>
      <c r="M67" s="133">
        <f t="shared" si="0"/>
        <v>0</v>
      </c>
      <c r="N67" s="133">
        <f t="shared" si="0"/>
        <v>0</v>
      </c>
      <c r="O67" s="133">
        <f t="shared" si="0"/>
        <v>0</v>
      </c>
      <c r="P67" s="133">
        <f t="shared" si="0"/>
        <v>0</v>
      </c>
      <c r="Q67" s="134">
        <f t="shared" ref="Q67:Q122" si="1">SUM(E67:P67)</f>
        <v>0</v>
      </c>
      <c r="R67" s="493"/>
      <c r="S67" s="926"/>
      <c r="T67" s="818" t="s">
        <v>269</v>
      </c>
      <c r="U67" s="491" t="s">
        <v>492</v>
      </c>
      <c r="V67" s="827"/>
      <c r="W67" s="133">
        <f>+W68+W79</f>
        <v>0</v>
      </c>
      <c r="X67" s="133">
        <f t="shared" ref="X67:AH67" si="2">+X68+X79</f>
        <v>0</v>
      </c>
      <c r="Y67" s="133">
        <f t="shared" si="2"/>
        <v>0</v>
      </c>
      <c r="Z67" s="133">
        <f t="shared" si="2"/>
        <v>0</v>
      </c>
      <c r="AA67" s="133">
        <f t="shared" si="2"/>
        <v>0</v>
      </c>
      <c r="AB67" s="133">
        <f t="shared" si="2"/>
        <v>0</v>
      </c>
      <c r="AC67" s="133">
        <f t="shared" si="2"/>
        <v>0</v>
      </c>
      <c r="AD67" s="133">
        <f t="shared" si="2"/>
        <v>0</v>
      </c>
      <c r="AE67" s="133">
        <f t="shared" si="2"/>
        <v>0</v>
      </c>
      <c r="AF67" s="133">
        <f t="shared" si="2"/>
        <v>0</v>
      </c>
      <c r="AG67" s="133">
        <f t="shared" si="2"/>
        <v>0</v>
      </c>
      <c r="AH67" s="133">
        <f t="shared" si="2"/>
        <v>0</v>
      </c>
      <c r="AI67" s="134">
        <f t="shared" ref="AI67:AI119" si="3">SUM(W67:AH67)</f>
        <v>0</v>
      </c>
      <c r="AK67" s="818" t="s">
        <v>269</v>
      </c>
      <c r="AL67" s="491" t="s">
        <v>492</v>
      </c>
      <c r="AM67" s="827"/>
      <c r="AN67" s="1016">
        <f>+AN68+AN79</f>
        <v>0</v>
      </c>
      <c r="AO67" s="133">
        <f t="shared" ref="AO67:AY67" si="4">+AO68+AO79</f>
        <v>0</v>
      </c>
      <c r="AP67" s="133">
        <f t="shared" si="4"/>
        <v>0</v>
      </c>
      <c r="AQ67" s="133">
        <f t="shared" si="4"/>
        <v>0</v>
      </c>
      <c r="AR67" s="133">
        <f t="shared" si="4"/>
        <v>0</v>
      </c>
      <c r="AS67" s="133">
        <f t="shared" si="4"/>
        <v>0</v>
      </c>
      <c r="AT67" s="133">
        <f t="shared" si="4"/>
        <v>0</v>
      </c>
      <c r="AU67" s="133">
        <f t="shared" si="4"/>
        <v>0</v>
      </c>
      <c r="AV67" s="133">
        <f t="shared" si="4"/>
        <v>0</v>
      </c>
      <c r="AW67" s="133">
        <f t="shared" si="4"/>
        <v>0</v>
      </c>
      <c r="AX67" s="133">
        <f t="shared" si="4"/>
        <v>0</v>
      </c>
      <c r="AY67" s="133">
        <f t="shared" si="4"/>
        <v>0</v>
      </c>
      <c r="AZ67" s="134">
        <f t="shared" ref="AZ67:AZ130" si="5">SUM(AN67:AY67)</f>
        <v>0</v>
      </c>
    </row>
    <row r="68" spans="2:52" x14ac:dyDescent="0.2">
      <c r="B68" s="828" t="s">
        <v>314</v>
      </c>
      <c r="C68" s="516" t="s">
        <v>493</v>
      </c>
      <c r="D68" s="522"/>
      <c r="E68" s="523">
        <f>+E73</f>
        <v>0</v>
      </c>
      <c r="F68" s="523">
        <f t="shared" ref="F68:P68" si="6">+F73</f>
        <v>0</v>
      </c>
      <c r="G68" s="523">
        <f t="shared" si="6"/>
        <v>0</v>
      </c>
      <c r="H68" s="523">
        <f t="shared" si="6"/>
        <v>0</v>
      </c>
      <c r="I68" s="523">
        <f t="shared" si="6"/>
        <v>0</v>
      </c>
      <c r="J68" s="523">
        <f t="shared" si="6"/>
        <v>0</v>
      </c>
      <c r="K68" s="523">
        <f t="shared" si="6"/>
        <v>0</v>
      </c>
      <c r="L68" s="523">
        <f t="shared" si="6"/>
        <v>0</v>
      </c>
      <c r="M68" s="523">
        <f t="shared" si="6"/>
        <v>0</v>
      </c>
      <c r="N68" s="523">
        <f t="shared" si="6"/>
        <v>0</v>
      </c>
      <c r="O68" s="523">
        <f t="shared" si="6"/>
        <v>0</v>
      </c>
      <c r="P68" s="523">
        <f t="shared" si="6"/>
        <v>0</v>
      </c>
      <c r="Q68" s="524">
        <f t="shared" si="1"/>
        <v>0</v>
      </c>
      <c r="R68" s="493"/>
      <c r="S68" s="926"/>
      <c r="T68" s="828" t="s">
        <v>314</v>
      </c>
      <c r="U68" s="516" t="s">
        <v>493</v>
      </c>
      <c r="V68" s="829"/>
      <c r="W68" s="523">
        <f>W71+W72+W73+W76</f>
        <v>0</v>
      </c>
      <c r="X68" s="523">
        <f t="shared" ref="X68:AH68" si="7">X71+X72+X73+X76</f>
        <v>0</v>
      </c>
      <c r="Y68" s="523">
        <f t="shared" si="7"/>
        <v>0</v>
      </c>
      <c r="Z68" s="523">
        <f t="shared" si="7"/>
        <v>0</v>
      </c>
      <c r="AA68" s="523">
        <f t="shared" si="7"/>
        <v>0</v>
      </c>
      <c r="AB68" s="523">
        <f t="shared" si="7"/>
        <v>0</v>
      </c>
      <c r="AC68" s="523">
        <f t="shared" si="7"/>
        <v>0</v>
      </c>
      <c r="AD68" s="523">
        <f t="shared" si="7"/>
        <v>0</v>
      </c>
      <c r="AE68" s="523">
        <f t="shared" si="7"/>
        <v>0</v>
      </c>
      <c r="AF68" s="523">
        <f t="shared" si="7"/>
        <v>0</v>
      </c>
      <c r="AG68" s="523">
        <f t="shared" si="7"/>
        <v>0</v>
      </c>
      <c r="AH68" s="523">
        <f t="shared" si="7"/>
        <v>0</v>
      </c>
      <c r="AI68" s="524">
        <f t="shared" si="3"/>
        <v>0</v>
      </c>
      <c r="AK68" s="828" t="s">
        <v>314</v>
      </c>
      <c r="AL68" s="516" t="s">
        <v>493</v>
      </c>
      <c r="AM68" s="829"/>
      <c r="AN68" s="1017">
        <f t="shared" ref="AN68:AY68" si="8">AN71+AN72+AN73+AN76</f>
        <v>0</v>
      </c>
      <c r="AO68" s="523">
        <f t="shared" si="8"/>
        <v>0</v>
      </c>
      <c r="AP68" s="523">
        <f t="shared" si="8"/>
        <v>0</v>
      </c>
      <c r="AQ68" s="523">
        <f t="shared" si="8"/>
        <v>0</v>
      </c>
      <c r="AR68" s="523">
        <f t="shared" si="8"/>
        <v>0</v>
      </c>
      <c r="AS68" s="523">
        <f t="shared" si="8"/>
        <v>0</v>
      </c>
      <c r="AT68" s="523">
        <f t="shared" si="8"/>
        <v>0</v>
      </c>
      <c r="AU68" s="523">
        <f t="shared" si="8"/>
        <v>0</v>
      </c>
      <c r="AV68" s="523">
        <f t="shared" si="8"/>
        <v>0</v>
      </c>
      <c r="AW68" s="523">
        <f t="shared" si="8"/>
        <v>0</v>
      </c>
      <c r="AX68" s="523">
        <f t="shared" si="8"/>
        <v>0</v>
      </c>
      <c r="AY68" s="523">
        <f t="shared" si="8"/>
        <v>0</v>
      </c>
      <c r="AZ68" s="524">
        <f t="shared" si="5"/>
        <v>0</v>
      </c>
    </row>
    <row r="69" spans="2:52" x14ac:dyDescent="0.2">
      <c r="B69" s="830" t="s">
        <v>128</v>
      </c>
      <c r="C69" s="507" t="s">
        <v>488</v>
      </c>
      <c r="D69" s="508"/>
      <c r="E69" s="766"/>
      <c r="F69" s="766"/>
      <c r="G69" s="766"/>
      <c r="H69" s="766"/>
      <c r="I69" s="766"/>
      <c r="J69" s="766"/>
      <c r="K69" s="766"/>
      <c r="L69" s="766"/>
      <c r="M69" s="766"/>
      <c r="N69" s="766"/>
      <c r="O69" s="766"/>
      <c r="P69" s="766"/>
      <c r="Q69" s="525">
        <f t="shared" si="1"/>
        <v>0</v>
      </c>
      <c r="R69" s="493"/>
      <c r="S69" s="926"/>
      <c r="T69" s="830" t="s">
        <v>128</v>
      </c>
      <c r="U69" s="507" t="s">
        <v>488</v>
      </c>
      <c r="V69" s="831"/>
      <c r="W69" s="766"/>
      <c r="X69" s="766"/>
      <c r="Y69" s="766"/>
      <c r="Z69" s="766"/>
      <c r="AA69" s="766"/>
      <c r="AB69" s="766"/>
      <c r="AC69" s="766"/>
      <c r="AD69" s="766"/>
      <c r="AE69" s="766"/>
      <c r="AF69" s="766"/>
      <c r="AG69" s="766"/>
      <c r="AH69" s="766"/>
      <c r="AI69" s="525">
        <f t="shared" si="3"/>
        <v>0</v>
      </c>
      <c r="AK69" s="830" t="s">
        <v>128</v>
      </c>
      <c r="AL69" s="507" t="s">
        <v>488</v>
      </c>
      <c r="AM69" s="831"/>
      <c r="AN69" s="1018"/>
      <c r="AO69" s="766"/>
      <c r="AP69" s="766"/>
      <c r="AQ69" s="766"/>
      <c r="AR69" s="766"/>
      <c r="AS69" s="766"/>
      <c r="AT69" s="766"/>
      <c r="AU69" s="766"/>
      <c r="AV69" s="766"/>
      <c r="AW69" s="766"/>
      <c r="AX69" s="766"/>
      <c r="AY69" s="766"/>
      <c r="AZ69" s="525">
        <f t="shared" si="5"/>
        <v>0</v>
      </c>
    </row>
    <row r="70" spans="2:52" x14ac:dyDescent="0.2">
      <c r="B70" s="825" t="s">
        <v>129</v>
      </c>
      <c r="C70" s="823" t="s">
        <v>647</v>
      </c>
      <c r="D70" s="606" t="s">
        <v>479</v>
      </c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608">
        <f t="shared" si="1"/>
        <v>0</v>
      </c>
      <c r="R70" s="493"/>
      <c r="S70" s="926"/>
      <c r="T70" s="825" t="s">
        <v>129</v>
      </c>
      <c r="U70" s="823" t="s">
        <v>647</v>
      </c>
      <c r="V70" s="824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608">
        <f t="shared" si="3"/>
        <v>0</v>
      </c>
      <c r="AK70" s="825" t="s">
        <v>129</v>
      </c>
      <c r="AL70" s="823" t="s">
        <v>647</v>
      </c>
      <c r="AM70" s="824"/>
      <c r="AN70" s="1013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608">
        <f t="shared" si="5"/>
        <v>0</v>
      </c>
    </row>
    <row r="71" spans="2:52" x14ac:dyDescent="0.2">
      <c r="B71" s="830" t="s">
        <v>755</v>
      </c>
      <c r="C71" s="495" t="s">
        <v>648</v>
      </c>
      <c r="D71" s="496" t="s">
        <v>479</v>
      </c>
      <c r="E71" s="500"/>
      <c r="F71" s="500"/>
      <c r="G71" s="500"/>
      <c r="H71" s="500"/>
      <c r="I71" s="500"/>
      <c r="J71" s="500"/>
      <c r="K71" s="500"/>
      <c r="L71" s="500"/>
      <c r="M71" s="500"/>
      <c r="N71" s="500"/>
      <c r="O71" s="500"/>
      <c r="P71" s="500"/>
      <c r="Q71" s="498">
        <f t="shared" si="1"/>
        <v>0</v>
      </c>
      <c r="R71" s="493"/>
      <c r="S71" s="926"/>
      <c r="T71" s="830" t="s">
        <v>755</v>
      </c>
      <c r="U71" s="495" t="s">
        <v>648</v>
      </c>
      <c r="V71" s="902">
        <f>+$H$14</f>
        <v>0</v>
      </c>
      <c r="W71" s="513">
        <f t="shared" ref="W71:AH72" si="9">+E71*$V71</f>
        <v>0</v>
      </c>
      <c r="X71" s="513">
        <f t="shared" si="9"/>
        <v>0</v>
      </c>
      <c r="Y71" s="513">
        <f t="shared" si="9"/>
        <v>0</v>
      </c>
      <c r="Z71" s="513">
        <f t="shared" si="9"/>
        <v>0</v>
      </c>
      <c r="AA71" s="513">
        <f t="shared" si="9"/>
        <v>0</v>
      </c>
      <c r="AB71" s="513">
        <f t="shared" si="9"/>
        <v>0</v>
      </c>
      <c r="AC71" s="513">
        <f t="shared" si="9"/>
        <v>0</v>
      </c>
      <c r="AD71" s="513">
        <f t="shared" si="9"/>
        <v>0</v>
      </c>
      <c r="AE71" s="513">
        <f t="shared" si="9"/>
        <v>0</v>
      </c>
      <c r="AF71" s="513">
        <f t="shared" si="9"/>
        <v>0</v>
      </c>
      <c r="AG71" s="513">
        <f t="shared" si="9"/>
        <v>0</v>
      </c>
      <c r="AH71" s="513">
        <f t="shared" si="9"/>
        <v>0</v>
      </c>
      <c r="AI71" s="498">
        <f t="shared" si="3"/>
        <v>0</v>
      </c>
      <c r="AK71" s="830" t="s">
        <v>755</v>
      </c>
      <c r="AL71" s="495" t="s">
        <v>648</v>
      </c>
      <c r="AM71" s="888"/>
      <c r="AN71" s="1014">
        <f>+E71*$AM$71</f>
        <v>0</v>
      </c>
      <c r="AO71" s="1014">
        <f>+F71*$AM$71</f>
        <v>0</v>
      </c>
      <c r="AP71" s="1014">
        <f>+G71*$AM$71</f>
        <v>0</v>
      </c>
      <c r="AQ71" s="1014">
        <f t="shared" ref="AQ71:AY71" si="10">+H71*$AM$71</f>
        <v>0</v>
      </c>
      <c r="AR71" s="1014">
        <f t="shared" si="10"/>
        <v>0</v>
      </c>
      <c r="AS71" s="1014">
        <f t="shared" si="10"/>
        <v>0</v>
      </c>
      <c r="AT71" s="1014">
        <f t="shared" si="10"/>
        <v>0</v>
      </c>
      <c r="AU71" s="1014">
        <f t="shared" si="10"/>
        <v>0</v>
      </c>
      <c r="AV71" s="1014">
        <f t="shared" si="10"/>
        <v>0</v>
      </c>
      <c r="AW71" s="1014">
        <f t="shared" si="10"/>
        <v>0</v>
      </c>
      <c r="AX71" s="1014">
        <f t="shared" si="10"/>
        <v>0</v>
      </c>
      <c r="AY71" s="1014">
        <f t="shared" si="10"/>
        <v>0</v>
      </c>
      <c r="AZ71" s="498">
        <f t="shared" si="5"/>
        <v>0</v>
      </c>
    </row>
    <row r="72" spans="2:52" x14ac:dyDescent="0.2">
      <c r="B72" s="825" t="s">
        <v>756</v>
      </c>
      <c r="C72" s="495" t="s">
        <v>480</v>
      </c>
      <c r="D72" s="496" t="s">
        <v>479</v>
      </c>
      <c r="E72" s="500"/>
      <c r="F72" s="500"/>
      <c r="G72" s="500"/>
      <c r="H72" s="500"/>
      <c r="I72" s="500"/>
      <c r="J72" s="500"/>
      <c r="K72" s="500"/>
      <c r="L72" s="500"/>
      <c r="M72" s="500"/>
      <c r="N72" s="500"/>
      <c r="O72" s="500"/>
      <c r="P72" s="500"/>
      <c r="Q72" s="498">
        <f t="shared" si="1"/>
        <v>0</v>
      </c>
      <c r="R72" s="493"/>
      <c r="S72" s="926"/>
      <c r="T72" s="825" t="s">
        <v>756</v>
      </c>
      <c r="U72" s="495" t="s">
        <v>480</v>
      </c>
      <c r="V72" s="902">
        <f>+$J$14</f>
        <v>0</v>
      </c>
      <c r="W72" s="513">
        <f t="shared" si="9"/>
        <v>0</v>
      </c>
      <c r="X72" s="513">
        <f t="shared" si="9"/>
        <v>0</v>
      </c>
      <c r="Y72" s="513">
        <f t="shared" si="9"/>
        <v>0</v>
      </c>
      <c r="Z72" s="513">
        <f t="shared" si="9"/>
        <v>0</v>
      </c>
      <c r="AA72" s="513">
        <f t="shared" si="9"/>
        <v>0</v>
      </c>
      <c r="AB72" s="513">
        <f t="shared" si="9"/>
        <v>0</v>
      </c>
      <c r="AC72" s="513">
        <f t="shared" si="9"/>
        <v>0</v>
      </c>
      <c r="AD72" s="513">
        <f t="shared" si="9"/>
        <v>0</v>
      </c>
      <c r="AE72" s="513">
        <f t="shared" si="9"/>
        <v>0</v>
      </c>
      <c r="AF72" s="513">
        <f t="shared" si="9"/>
        <v>0</v>
      </c>
      <c r="AG72" s="513">
        <f t="shared" si="9"/>
        <v>0</v>
      </c>
      <c r="AH72" s="513">
        <f t="shared" si="9"/>
        <v>0</v>
      </c>
      <c r="AI72" s="498">
        <f t="shared" si="3"/>
        <v>0</v>
      </c>
      <c r="AK72" s="825" t="s">
        <v>756</v>
      </c>
      <c r="AL72" s="495" t="s">
        <v>480</v>
      </c>
      <c r="AM72" s="888"/>
      <c r="AN72" s="1014">
        <f>+E72*$AM$72</f>
        <v>0</v>
      </c>
      <c r="AO72" s="1014">
        <f t="shared" ref="AO72:AY72" si="11">+F72*$AM$72</f>
        <v>0</v>
      </c>
      <c r="AP72" s="1014">
        <f>+G72*$AM$72</f>
        <v>0</v>
      </c>
      <c r="AQ72" s="1014">
        <f t="shared" si="11"/>
        <v>0</v>
      </c>
      <c r="AR72" s="1014">
        <f t="shared" si="11"/>
        <v>0</v>
      </c>
      <c r="AS72" s="1014">
        <f t="shared" si="11"/>
        <v>0</v>
      </c>
      <c r="AT72" s="1014">
        <f t="shared" si="11"/>
        <v>0</v>
      </c>
      <c r="AU72" s="1014">
        <f t="shared" si="11"/>
        <v>0</v>
      </c>
      <c r="AV72" s="1014">
        <f t="shared" si="11"/>
        <v>0</v>
      </c>
      <c r="AW72" s="1014">
        <f t="shared" si="11"/>
        <v>0</v>
      </c>
      <c r="AX72" s="1014">
        <f t="shared" si="11"/>
        <v>0</v>
      </c>
      <c r="AY72" s="1014">
        <f t="shared" si="11"/>
        <v>0</v>
      </c>
      <c r="AZ72" s="498">
        <f>SUM(AN72:AY72)</f>
        <v>0</v>
      </c>
    </row>
    <row r="73" spans="2:52" x14ac:dyDescent="0.2">
      <c r="B73" s="830" t="s">
        <v>757</v>
      </c>
      <c r="C73" s="509" t="s">
        <v>481</v>
      </c>
      <c r="D73" s="510" t="s">
        <v>131</v>
      </c>
      <c r="E73" s="513">
        <f t="shared" ref="E73:P73" si="12">E74+E75</f>
        <v>0</v>
      </c>
      <c r="F73" s="513">
        <f t="shared" si="12"/>
        <v>0</v>
      </c>
      <c r="G73" s="513">
        <f t="shared" si="12"/>
        <v>0</v>
      </c>
      <c r="H73" s="513">
        <f t="shared" si="12"/>
        <v>0</v>
      </c>
      <c r="I73" s="513">
        <f t="shared" si="12"/>
        <v>0</v>
      </c>
      <c r="J73" s="513">
        <f t="shared" si="12"/>
        <v>0</v>
      </c>
      <c r="K73" s="513">
        <f t="shared" si="12"/>
        <v>0</v>
      </c>
      <c r="L73" s="513">
        <f t="shared" si="12"/>
        <v>0</v>
      </c>
      <c r="M73" s="513">
        <f t="shared" si="12"/>
        <v>0</v>
      </c>
      <c r="N73" s="513">
        <f t="shared" si="12"/>
        <v>0</v>
      </c>
      <c r="O73" s="513">
        <f t="shared" si="12"/>
        <v>0</v>
      </c>
      <c r="P73" s="513">
        <f t="shared" si="12"/>
        <v>0</v>
      </c>
      <c r="Q73" s="131">
        <f t="shared" si="1"/>
        <v>0</v>
      </c>
      <c r="R73" s="493"/>
      <c r="S73" s="926"/>
      <c r="T73" s="830" t="s">
        <v>757</v>
      </c>
      <c r="U73" s="509" t="s">
        <v>481</v>
      </c>
      <c r="V73" s="902"/>
      <c r="W73" s="513">
        <f>W74+W75</f>
        <v>0</v>
      </c>
      <c r="X73" s="513">
        <f t="shared" ref="X73:AH73" si="13">X74+X75</f>
        <v>0</v>
      </c>
      <c r="Y73" s="513">
        <f t="shared" si="13"/>
        <v>0</v>
      </c>
      <c r="Z73" s="513">
        <f t="shared" si="13"/>
        <v>0</v>
      </c>
      <c r="AA73" s="513">
        <f t="shared" si="13"/>
        <v>0</v>
      </c>
      <c r="AB73" s="513">
        <f t="shared" si="13"/>
        <v>0</v>
      </c>
      <c r="AC73" s="513">
        <f t="shared" si="13"/>
        <v>0</v>
      </c>
      <c r="AD73" s="513">
        <f t="shared" si="13"/>
        <v>0</v>
      </c>
      <c r="AE73" s="513">
        <f t="shared" si="13"/>
        <v>0</v>
      </c>
      <c r="AF73" s="513">
        <f t="shared" si="13"/>
        <v>0</v>
      </c>
      <c r="AG73" s="513">
        <f t="shared" si="13"/>
        <v>0</v>
      </c>
      <c r="AH73" s="513">
        <f t="shared" si="13"/>
        <v>0</v>
      </c>
      <c r="AI73" s="131">
        <f t="shared" si="3"/>
        <v>0</v>
      </c>
      <c r="AK73" s="830" t="s">
        <v>757</v>
      </c>
      <c r="AL73" s="509" t="s">
        <v>481</v>
      </c>
      <c r="AM73" s="879"/>
      <c r="AN73" s="1014">
        <f>AN74+AN75</f>
        <v>0</v>
      </c>
      <c r="AO73" s="513">
        <f t="shared" ref="AO73:AY73" si="14">AO74+AO75</f>
        <v>0</v>
      </c>
      <c r="AP73" s="513">
        <f t="shared" si="14"/>
        <v>0</v>
      </c>
      <c r="AQ73" s="513">
        <f t="shared" si="14"/>
        <v>0</v>
      </c>
      <c r="AR73" s="513">
        <f t="shared" si="14"/>
        <v>0</v>
      </c>
      <c r="AS73" s="513">
        <f t="shared" si="14"/>
        <v>0</v>
      </c>
      <c r="AT73" s="513">
        <f t="shared" si="14"/>
        <v>0</v>
      </c>
      <c r="AU73" s="513">
        <f t="shared" si="14"/>
        <v>0</v>
      </c>
      <c r="AV73" s="513">
        <f t="shared" si="14"/>
        <v>0</v>
      </c>
      <c r="AW73" s="513">
        <f t="shared" si="14"/>
        <v>0</v>
      </c>
      <c r="AX73" s="513">
        <f t="shared" si="14"/>
        <v>0</v>
      </c>
      <c r="AY73" s="513">
        <f t="shared" si="14"/>
        <v>0</v>
      </c>
      <c r="AZ73" s="131">
        <f t="shared" si="5"/>
        <v>0</v>
      </c>
    </row>
    <row r="74" spans="2:52" x14ac:dyDescent="0.2">
      <c r="B74" s="825" t="s">
        <v>751</v>
      </c>
      <c r="C74" s="511" t="s">
        <v>482</v>
      </c>
      <c r="D74" s="510" t="s">
        <v>131</v>
      </c>
      <c r="E74" s="500"/>
      <c r="F74" s="500"/>
      <c r="G74" s="500"/>
      <c r="H74" s="500"/>
      <c r="I74" s="500"/>
      <c r="J74" s="500"/>
      <c r="K74" s="500"/>
      <c r="L74" s="500"/>
      <c r="M74" s="500"/>
      <c r="N74" s="500"/>
      <c r="O74" s="500"/>
      <c r="P74" s="500"/>
      <c r="Q74" s="131">
        <f t="shared" si="1"/>
        <v>0</v>
      </c>
      <c r="R74" s="493"/>
      <c r="S74" s="926"/>
      <c r="T74" s="825" t="s">
        <v>751</v>
      </c>
      <c r="U74" s="511" t="s">
        <v>482</v>
      </c>
      <c r="V74" s="902">
        <f>+$H$24</f>
        <v>0</v>
      </c>
      <c r="W74" s="513">
        <f t="shared" ref="W74:AH75" si="15">+E74*$V74</f>
        <v>0</v>
      </c>
      <c r="X74" s="513">
        <f t="shared" si="15"/>
        <v>0</v>
      </c>
      <c r="Y74" s="513">
        <f t="shared" si="15"/>
        <v>0</v>
      </c>
      <c r="Z74" s="513">
        <f t="shared" si="15"/>
        <v>0</v>
      </c>
      <c r="AA74" s="513">
        <f t="shared" si="15"/>
        <v>0</v>
      </c>
      <c r="AB74" s="513">
        <f t="shared" si="15"/>
        <v>0</v>
      </c>
      <c r="AC74" s="513">
        <f t="shared" si="15"/>
        <v>0</v>
      </c>
      <c r="AD74" s="513">
        <f t="shared" si="15"/>
        <v>0</v>
      </c>
      <c r="AE74" s="513">
        <f t="shared" si="15"/>
        <v>0</v>
      </c>
      <c r="AF74" s="513">
        <f t="shared" si="15"/>
        <v>0</v>
      </c>
      <c r="AG74" s="513">
        <f t="shared" si="15"/>
        <v>0</v>
      </c>
      <c r="AH74" s="513">
        <f t="shared" si="15"/>
        <v>0</v>
      </c>
      <c r="AI74" s="131">
        <f t="shared" si="3"/>
        <v>0</v>
      </c>
      <c r="AK74" s="825" t="s">
        <v>751</v>
      </c>
      <c r="AL74" s="511" t="s">
        <v>482</v>
      </c>
      <c r="AM74" s="888"/>
      <c r="AN74" s="1014">
        <f>+E74*$AM$74</f>
        <v>0</v>
      </c>
      <c r="AO74" s="1014">
        <f t="shared" ref="AO74:AY74" si="16">+F74*$AM$74</f>
        <v>0</v>
      </c>
      <c r="AP74" s="1014">
        <f t="shared" si="16"/>
        <v>0</v>
      </c>
      <c r="AQ74" s="1014">
        <f t="shared" si="16"/>
        <v>0</v>
      </c>
      <c r="AR74" s="1014">
        <f t="shared" si="16"/>
        <v>0</v>
      </c>
      <c r="AS74" s="1014">
        <f t="shared" si="16"/>
        <v>0</v>
      </c>
      <c r="AT74" s="1014">
        <f t="shared" si="16"/>
        <v>0</v>
      </c>
      <c r="AU74" s="1014">
        <f t="shared" si="16"/>
        <v>0</v>
      </c>
      <c r="AV74" s="1014">
        <f t="shared" si="16"/>
        <v>0</v>
      </c>
      <c r="AW74" s="1014">
        <f t="shared" si="16"/>
        <v>0</v>
      </c>
      <c r="AX74" s="1014">
        <f t="shared" si="16"/>
        <v>0</v>
      </c>
      <c r="AY74" s="1014">
        <f t="shared" si="16"/>
        <v>0</v>
      </c>
      <c r="AZ74" s="131">
        <f t="shared" si="5"/>
        <v>0</v>
      </c>
    </row>
    <row r="75" spans="2:52" x14ac:dyDescent="0.2">
      <c r="B75" s="825" t="s">
        <v>752</v>
      </c>
      <c r="C75" s="511" t="s">
        <v>483</v>
      </c>
      <c r="D75" s="510" t="s">
        <v>131</v>
      </c>
      <c r="E75" s="500"/>
      <c r="F75" s="500"/>
      <c r="G75" s="500"/>
      <c r="H75" s="500"/>
      <c r="I75" s="500"/>
      <c r="J75" s="500"/>
      <c r="K75" s="500"/>
      <c r="L75" s="500"/>
      <c r="M75" s="500"/>
      <c r="N75" s="500"/>
      <c r="O75" s="500"/>
      <c r="P75" s="500"/>
      <c r="Q75" s="131">
        <f t="shared" si="1"/>
        <v>0</v>
      </c>
      <c r="R75" s="493"/>
      <c r="S75" s="926"/>
      <c r="T75" s="825" t="s">
        <v>752</v>
      </c>
      <c r="U75" s="511" t="s">
        <v>483</v>
      </c>
      <c r="V75" s="902">
        <f>+$H$25</f>
        <v>0</v>
      </c>
      <c r="W75" s="513">
        <f t="shared" si="15"/>
        <v>0</v>
      </c>
      <c r="X75" s="513">
        <f t="shared" si="15"/>
        <v>0</v>
      </c>
      <c r="Y75" s="513">
        <f t="shared" si="15"/>
        <v>0</v>
      </c>
      <c r="Z75" s="513">
        <f t="shared" si="15"/>
        <v>0</v>
      </c>
      <c r="AA75" s="513">
        <f t="shared" si="15"/>
        <v>0</v>
      </c>
      <c r="AB75" s="513">
        <f t="shared" si="15"/>
        <v>0</v>
      </c>
      <c r="AC75" s="513">
        <f t="shared" si="15"/>
        <v>0</v>
      </c>
      <c r="AD75" s="513">
        <f t="shared" si="15"/>
        <v>0</v>
      </c>
      <c r="AE75" s="513">
        <f t="shared" si="15"/>
        <v>0</v>
      </c>
      <c r="AF75" s="513">
        <f t="shared" si="15"/>
        <v>0</v>
      </c>
      <c r="AG75" s="513">
        <f t="shared" si="15"/>
        <v>0</v>
      </c>
      <c r="AH75" s="513">
        <f t="shared" si="15"/>
        <v>0</v>
      </c>
      <c r="AI75" s="131">
        <f t="shared" si="3"/>
        <v>0</v>
      </c>
      <c r="AK75" s="825" t="s">
        <v>752</v>
      </c>
      <c r="AL75" s="511" t="s">
        <v>483</v>
      </c>
      <c r="AM75" s="888"/>
      <c r="AN75" s="1014">
        <f>+E75*$AM$75</f>
        <v>0</v>
      </c>
      <c r="AO75" s="1014">
        <f t="shared" ref="AO75:AY75" si="17">+F75*$AM$75</f>
        <v>0</v>
      </c>
      <c r="AP75" s="1014">
        <f t="shared" si="17"/>
        <v>0</v>
      </c>
      <c r="AQ75" s="1014">
        <f>+H75*$AM$75</f>
        <v>0</v>
      </c>
      <c r="AR75" s="1014">
        <f t="shared" si="17"/>
        <v>0</v>
      </c>
      <c r="AS75" s="1014">
        <f t="shared" si="17"/>
        <v>0</v>
      </c>
      <c r="AT75" s="1014">
        <f t="shared" si="17"/>
        <v>0</v>
      </c>
      <c r="AU75" s="1014">
        <f t="shared" si="17"/>
        <v>0</v>
      </c>
      <c r="AV75" s="1014">
        <f t="shared" si="17"/>
        <v>0</v>
      </c>
      <c r="AW75" s="1014">
        <f t="shared" si="17"/>
        <v>0</v>
      </c>
      <c r="AX75" s="1014">
        <f t="shared" si="17"/>
        <v>0</v>
      </c>
      <c r="AY75" s="1014">
        <f t="shared" si="17"/>
        <v>0</v>
      </c>
      <c r="AZ75" s="131">
        <f t="shared" si="5"/>
        <v>0</v>
      </c>
    </row>
    <row r="76" spans="2:52" x14ac:dyDescent="0.2">
      <c r="B76" s="825" t="s">
        <v>758</v>
      </c>
      <c r="C76" s="512" t="s">
        <v>484</v>
      </c>
      <c r="D76" s="510" t="s">
        <v>485</v>
      </c>
      <c r="E76" s="521">
        <f t="shared" ref="E76:P76" si="18">+E77+E78</f>
        <v>0</v>
      </c>
      <c r="F76" s="521">
        <f t="shared" si="18"/>
        <v>0</v>
      </c>
      <c r="G76" s="521">
        <f t="shared" si="18"/>
        <v>0</v>
      </c>
      <c r="H76" s="521">
        <f t="shared" si="18"/>
        <v>0</v>
      </c>
      <c r="I76" s="521">
        <f t="shared" si="18"/>
        <v>0</v>
      </c>
      <c r="J76" s="521">
        <f t="shared" si="18"/>
        <v>0</v>
      </c>
      <c r="K76" s="521">
        <f t="shared" si="18"/>
        <v>0</v>
      </c>
      <c r="L76" s="521">
        <f t="shared" si="18"/>
        <v>0</v>
      </c>
      <c r="M76" s="521">
        <f t="shared" si="18"/>
        <v>0</v>
      </c>
      <c r="N76" s="521">
        <f t="shared" si="18"/>
        <v>0</v>
      </c>
      <c r="O76" s="521">
        <f t="shared" si="18"/>
        <v>0</v>
      </c>
      <c r="P76" s="521">
        <f t="shared" si="18"/>
        <v>0</v>
      </c>
      <c r="Q76" s="131">
        <f t="shared" si="1"/>
        <v>0</v>
      </c>
      <c r="R76" s="493"/>
      <c r="S76" s="926"/>
      <c r="T76" s="825" t="s">
        <v>758</v>
      </c>
      <c r="U76" s="512" t="s">
        <v>484</v>
      </c>
      <c r="V76" s="903"/>
      <c r="W76" s="521">
        <f>+W77+W78</f>
        <v>0</v>
      </c>
      <c r="X76" s="521">
        <f t="shared" ref="X76:AH76" si="19">+X77+X78</f>
        <v>0</v>
      </c>
      <c r="Y76" s="521">
        <f t="shared" si="19"/>
        <v>0</v>
      </c>
      <c r="Z76" s="521">
        <f t="shared" si="19"/>
        <v>0</v>
      </c>
      <c r="AA76" s="521">
        <f t="shared" si="19"/>
        <v>0</v>
      </c>
      <c r="AB76" s="521">
        <f t="shared" si="19"/>
        <v>0</v>
      </c>
      <c r="AC76" s="521">
        <f t="shared" si="19"/>
        <v>0</v>
      </c>
      <c r="AD76" s="521">
        <f t="shared" si="19"/>
        <v>0</v>
      </c>
      <c r="AE76" s="521">
        <f t="shared" si="19"/>
        <v>0</v>
      </c>
      <c r="AF76" s="521">
        <f t="shared" si="19"/>
        <v>0</v>
      </c>
      <c r="AG76" s="521">
        <f t="shared" si="19"/>
        <v>0</v>
      </c>
      <c r="AH76" s="521">
        <f t="shared" si="19"/>
        <v>0</v>
      </c>
      <c r="AI76" s="131">
        <f t="shared" si="3"/>
        <v>0</v>
      </c>
      <c r="AK76" s="825" t="s">
        <v>758</v>
      </c>
      <c r="AL76" s="512" t="s">
        <v>484</v>
      </c>
      <c r="AM76" s="880"/>
      <c r="AN76" s="1015">
        <f>+AN77+AN78</f>
        <v>0</v>
      </c>
      <c r="AO76" s="521">
        <f t="shared" ref="AO76:AY76" si="20">+AO77+AO78</f>
        <v>0</v>
      </c>
      <c r="AP76" s="521">
        <f t="shared" si="20"/>
        <v>0</v>
      </c>
      <c r="AQ76" s="521">
        <f t="shared" si="20"/>
        <v>0</v>
      </c>
      <c r="AR76" s="521">
        <f t="shared" si="20"/>
        <v>0</v>
      </c>
      <c r="AS76" s="521">
        <f t="shared" si="20"/>
        <v>0</v>
      </c>
      <c r="AT76" s="521">
        <f t="shared" si="20"/>
        <v>0</v>
      </c>
      <c r="AU76" s="521">
        <f t="shared" si="20"/>
        <v>0</v>
      </c>
      <c r="AV76" s="521">
        <f t="shared" si="20"/>
        <v>0</v>
      </c>
      <c r="AW76" s="521">
        <f t="shared" si="20"/>
        <v>0</v>
      </c>
      <c r="AX76" s="521">
        <f t="shared" si="20"/>
        <v>0</v>
      </c>
      <c r="AY76" s="521">
        <f t="shared" si="20"/>
        <v>0</v>
      </c>
      <c r="AZ76" s="131">
        <f t="shared" si="5"/>
        <v>0</v>
      </c>
    </row>
    <row r="77" spans="2:52" x14ac:dyDescent="0.2">
      <c r="B77" s="825" t="s">
        <v>753</v>
      </c>
      <c r="C77" s="512" t="s">
        <v>496</v>
      </c>
      <c r="D77" s="510" t="s">
        <v>485</v>
      </c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131">
        <f t="shared" si="1"/>
        <v>0</v>
      </c>
      <c r="R77" s="493"/>
      <c r="S77" s="926"/>
      <c r="T77" s="825" t="s">
        <v>753</v>
      </c>
      <c r="U77" s="512" t="s">
        <v>496</v>
      </c>
      <c r="V77" s="902">
        <f>+$H$52</f>
        <v>0</v>
      </c>
      <c r="W77" s="513">
        <f t="shared" ref="W77:AH78" si="21">+E77*$V77</f>
        <v>0</v>
      </c>
      <c r="X77" s="513">
        <f t="shared" si="21"/>
        <v>0</v>
      </c>
      <c r="Y77" s="513">
        <f t="shared" si="21"/>
        <v>0</v>
      </c>
      <c r="Z77" s="513">
        <f t="shared" si="21"/>
        <v>0</v>
      </c>
      <c r="AA77" s="513">
        <f t="shared" si="21"/>
        <v>0</v>
      </c>
      <c r="AB77" s="513">
        <f t="shared" si="21"/>
        <v>0</v>
      </c>
      <c r="AC77" s="513">
        <f t="shared" si="21"/>
        <v>0</v>
      </c>
      <c r="AD77" s="513">
        <f t="shared" si="21"/>
        <v>0</v>
      </c>
      <c r="AE77" s="513">
        <f t="shared" si="21"/>
        <v>0</v>
      </c>
      <c r="AF77" s="513">
        <f t="shared" si="21"/>
        <v>0</v>
      </c>
      <c r="AG77" s="513">
        <f t="shared" si="21"/>
        <v>0</v>
      </c>
      <c r="AH77" s="513">
        <f t="shared" si="21"/>
        <v>0</v>
      </c>
      <c r="AI77" s="131">
        <f t="shared" si="3"/>
        <v>0</v>
      </c>
      <c r="AK77" s="825" t="s">
        <v>753</v>
      </c>
      <c r="AL77" s="512" t="s">
        <v>496</v>
      </c>
      <c r="AM77" s="888"/>
      <c r="AN77" s="1014">
        <f>+E77*$AM$77</f>
        <v>0</v>
      </c>
      <c r="AO77" s="1014">
        <f t="shared" ref="AO77:AY77" si="22">+F77*$AM$77</f>
        <v>0</v>
      </c>
      <c r="AP77" s="1014">
        <f t="shared" si="22"/>
        <v>0</v>
      </c>
      <c r="AQ77" s="1014">
        <f t="shared" si="22"/>
        <v>0</v>
      </c>
      <c r="AR77" s="1014">
        <f t="shared" si="22"/>
        <v>0</v>
      </c>
      <c r="AS77" s="1014">
        <f t="shared" si="22"/>
        <v>0</v>
      </c>
      <c r="AT77" s="1014">
        <f t="shared" si="22"/>
        <v>0</v>
      </c>
      <c r="AU77" s="1014">
        <f t="shared" si="22"/>
        <v>0</v>
      </c>
      <c r="AV77" s="1014">
        <f t="shared" si="22"/>
        <v>0</v>
      </c>
      <c r="AW77" s="1014">
        <f t="shared" si="22"/>
        <v>0</v>
      </c>
      <c r="AX77" s="1014">
        <f t="shared" si="22"/>
        <v>0</v>
      </c>
      <c r="AY77" s="1014">
        <f t="shared" si="22"/>
        <v>0</v>
      </c>
      <c r="AZ77" s="131">
        <f t="shared" si="5"/>
        <v>0</v>
      </c>
    </row>
    <row r="78" spans="2:52" x14ac:dyDescent="0.2">
      <c r="B78" s="825" t="s">
        <v>754</v>
      </c>
      <c r="C78" s="509" t="s">
        <v>491</v>
      </c>
      <c r="D78" s="510" t="s">
        <v>485</v>
      </c>
      <c r="E78" s="500"/>
      <c r="F78" s="500"/>
      <c r="G78" s="500"/>
      <c r="H78" s="500"/>
      <c r="I78" s="500"/>
      <c r="J78" s="500"/>
      <c r="K78" s="500"/>
      <c r="L78" s="500"/>
      <c r="M78" s="500"/>
      <c r="N78" s="500"/>
      <c r="O78" s="500"/>
      <c r="P78" s="500"/>
      <c r="Q78" s="131">
        <f t="shared" si="1"/>
        <v>0</v>
      </c>
      <c r="R78" s="493"/>
      <c r="S78" s="926"/>
      <c r="T78" s="825" t="s">
        <v>754</v>
      </c>
      <c r="U78" s="509" t="s">
        <v>491</v>
      </c>
      <c r="V78" s="902">
        <f>+$J$52</f>
        <v>0</v>
      </c>
      <c r="W78" s="513">
        <f t="shared" si="21"/>
        <v>0</v>
      </c>
      <c r="X78" s="513">
        <f t="shared" si="21"/>
        <v>0</v>
      </c>
      <c r="Y78" s="513">
        <f t="shared" si="21"/>
        <v>0</v>
      </c>
      <c r="Z78" s="513">
        <f t="shared" si="21"/>
        <v>0</v>
      </c>
      <c r="AA78" s="513">
        <f t="shared" si="21"/>
        <v>0</v>
      </c>
      <c r="AB78" s="513">
        <f t="shared" si="21"/>
        <v>0</v>
      </c>
      <c r="AC78" s="513">
        <f t="shared" si="21"/>
        <v>0</v>
      </c>
      <c r="AD78" s="513">
        <f t="shared" si="21"/>
        <v>0</v>
      </c>
      <c r="AE78" s="513">
        <f t="shared" si="21"/>
        <v>0</v>
      </c>
      <c r="AF78" s="513">
        <f t="shared" si="21"/>
        <v>0</v>
      </c>
      <c r="AG78" s="513">
        <f t="shared" si="21"/>
        <v>0</v>
      </c>
      <c r="AH78" s="513">
        <f t="shared" si="21"/>
        <v>0</v>
      </c>
      <c r="AI78" s="131">
        <f t="shared" si="3"/>
        <v>0</v>
      </c>
      <c r="AK78" s="825" t="s">
        <v>754</v>
      </c>
      <c r="AL78" s="509" t="s">
        <v>491</v>
      </c>
      <c r="AM78" s="888"/>
      <c r="AN78" s="1014">
        <f>+E78*$AM$78</f>
        <v>0</v>
      </c>
      <c r="AO78" s="1014">
        <f t="shared" ref="AO78:AY78" si="23">+F78*$AM$78</f>
        <v>0</v>
      </c>
      <c r="AP78" s="1014">
        <f t="shared" si="23"/>
        <v>0</v>
      </c>
      <c r="AQ78" s="1014">
        <f t="shared" si="23"/>
        <v>0</v>
      </c>
      <c r="AR78" s="1014">
        <f t="shared" si="23"/>
        <v>0</v>
      </c>
      <c r="AS78" s="1014">
        <f t="shared" si="23"/>
        <v>0</v>
      </c>
      <c r="AT78" s="1014">
        <f t="shared" si="23"/>
        <v>0</v>
      </c>
      <c r="AU78" s="1014">
        <f t="shared" si="23"/>
        <v>0</v>
      </c>
      <c r="AV78" s="1014">
        <f t="shared" si="23"/>
        <v>0</v>
      </c>
      <c r="AW78" s="1014">
        <f t="shared" si="23"/>
        <v>0</v>
      </c>
      <c r="AX78" s="1014">
        <f t="shared" si="23"/>
        <v>0</v>
      </c>
      <c r="AY78" s="1014">
        <f t="shared" si="23"/>
        <v>0</v>
      </c>
      <c r="AZ78" s="131">
        <f t="shared" si="5"/>
        <v>0</v>
      </c>
    </row>
    <row r="79" spans="2:52" x14ac:dyDescent="0.2">
      <c r="B79" s="825" t="s">
        <v>315</v>
      </c>
      <c r="C79" s="509" t="s">
        <v>497</v>
      </c>
      <c r="D79" s="526"/>
      <c r="E79" s="513">
        <f>+E84</f>
        <v>0</v>
      </c>
      <c r="F79" s="513">
        <f t="shared" ref="F79:P79" si="24">+F84</f>
        <v>0</v>
      </c>
      <c r="G79" s="513">
        <f t="shared" si="24"/>
        <v>0</v>
      </c>
      <c r="H79" s="513">
        <f t="shared" si="24"/>
        <v>0</v>
      </c>
      <c r="I79" s="513">
        <f t="shared" si="24"/>
        <v>0</v>
      </c>
      <c r="J79" s="513">
        <f t="shared" si="24"/>
        <v>0</v>
      </c>
      <c r="K79" s="513">
        <f t="shared" si="24"/>
        <v>0</v>
      </c>
      <c r="L79" s="513">
        <f t="shared" si="24"/>
        <v>0</v>
      </c>
      <c r="M79" s="513">
        <f t="shared" si="24"/>
        <v>0</v>
      </c>
      <c r="N79" s="513">
        <f t="shared" si="24"/>
        <v>0</v>
      </c>
      <c r="O79" s="513">
        <f t="shared" si="24"/>
        <v>0</v>
      </c>
      <c r="P79" s="513">
        <f t="shared" si="24"/>
        <v>0</v>
      </c>
      <c r="Q79" s="131">
        <f t="shared" si="1"/>
        <v>0</v>
      </c>
      <c r="R79" s="493"/>
      <c r="S79" s="926"/>
      <c r="T79" s="825" t="s">
        <v>315</v>
      </c>
      <c r="U79" s="509" t="s">
        <v>497</v>
      </c>
      <c r="V79" s="902"/>
      <c r="W79" s="513">
        <f>W82+W83+W84+W87</f>
        <v>0</v>
      </c>
      <c r="X79" s="513">
        <f t="shared" ref="X79:AH79" si="25">X82+X83+X84+X87</f>
        <v>0</v>
      </c>
      <c r="Y79" s="513">
        <f t="shared" si="25"/>
        <v>0</v>
      </c>
      <c r="Z79" s="513">
        <f t="shared" si="25"/>
        <v>0</v>
      </c>
      <c r="AA79" s="513">
        <f t="shared" si="25"/>
        <v>0</v>
      </c>
      <c r="AB79" s="513">
        <f t="shared" si="25"/>
        <v>0</v>
      </c>
      <c r="AC79" s="513">
        <f t="shared" si="25"/>
        <v>0</v>
      </c>
      <c r="AD79" s="513">
        <f t="shared" si="25"/>
        <v>0</v>
      </c>
      <c r="AE79" s="513">
        <f t="shared" si="25"/>
        <v>0</v>
      </c>
      <c r="AF79" s="513">
        <f t="shared" si="25"/>
        <v>0</v>
      </c>
      <c r="AG79" s="513">
        <f t="shared" si="25"/>
        <v>0</v>
      </c>
      <c r="AH79" s="513">
        <f t="shared" si="25"/>
        <v>0</v>
      </c>
      <c r="AI79" s="131">
        <f t="shared" si="3"/>
        <v>0</v>
      </c>
      <c r="AK79" s="825" t="s">
        <v>315</v>
      </c>
      <c r="AL79" s="509" t="s">
        <v>497</v>
      </c>
      <c r="AM79" s="879"/>
      <c r="AN79" s="1014">
        <f>AN82+AN83+AN84+AN87</f>
        <v>0</v>
      </c>
      <c r="AO79" s="513">
        <f t="shared" ref="AO79:AY79" si="26">AO82+AO83+AO84+AO87</f>
        <v>0</v>
      </c>
      <c r="AP79" s="513">
        <f t="shared" si="26"/>
        <v>0</v>
      </c>
      <c r="AQ79" s="513">
        <f t="shared" si="26"/>
        <v>0</v>
      </c>
      <c r="AR79" s="513">
        <f t="shared" si="26"/>
        <v>0</v>
      </c>
      <c r="AS79" s="513">
        <f t="shared" si="26"/>
        <v>0</v>
      </c>
      <c r="AT79" s="513">
        <f t="shared" si="26"/>
        <v>0</v>
      </c>
      <c r="AU79" s="513">
        <f t="shared" si="26"/>
        <v>0</v>
      </c>
      <c r="AV79" s="513">
        <f t="shared" si="26"/>
        <v>0</v>
      </c>
      <c r="AW79" s="513">
        <f t="shared" si="26"/>
        <v>0</v>
      </c>
      <c r="AX79" s="513">
        <f t="shared" si="26"/>
        <v>0</v>
      </c>
      <c r="AY79" s="513">
        <f t="shared" si="26"/>
        <v>0</v>
      </c>
      <c r="AZ79" s="131">
        <f t="shared" si="5"/>
        <v>0</v>
      </c>
    </row>
    <row r="80" spans="2:52" x14ac:dyDescent="0.2">
      <c r="B80" s="830" t="s">
        <v>489</v>
      </c>
      <c r="C80" s="507" t="s">
        <v>488</v>
      </c>
      <c r="D80" s="508"/>
      <c r="E80" s="766"/>
      <c r="F80" s="766"/>
      <c r="G80" s="766"/>
      <c r="H80" s="766"/>
      <c r="I80" s="766"/>
      <c r="J80" s="766"/>
      <c r="K80" s="766"/>
      <c r="L80" s="766"/>
      <c r="M80" s="766"/>
      <c r="N80" s="766"/>
      <c r="O80" s="766"/>
      <c r="P80" s="766"/>
      <c r="Q80" s="525">
        <f t="shared" si="1"/>
        <v>0</v>
      </c>
      <c r="R80" s="493"/>
      <c r="S80" s="926"/>
      <c r="T80" s="830" t="s">
        <v>489</v>
      </c>
      <c r="U80" s="507" t="s">
        <v>488</v>
      </c>
      <c r="V80" s="904"/>
      <c r="W80" s="766"/>
      <c r="X80" s="766"/>
      <c r="Y80" s="766"/>
      <c r="Z80" s="766"/>
      <c r="AA80" s="766"/>
      <c r="AB80" s="766"/>
      <c r="AC80" s="766"/>
      <c r="AD80" s="766"/>
      <c r="AE80" s="766"/>
      <c r="AF80" s="766"/>
      <c r="AG80" s="766"/>
      <c r="AH80" s="766"/>
      <c r="AI80" s="525">
        <f t="shared" si="3"/>
        <v>0</v>
      </c>
      <c r="AK80" s="830" t="s">
        <v>489</v>
      </c>
      <c r="AL80" s="507" t="s">
        <v>488</v>
      </c>
      <c r="AM80" s="881"/>
      <c r="AN80" s="1018"/>
      <c r="AO80" s="766"/>
      <c r="AP80" s="766"/>
      <c r="AQ80" s="766"/>
      <c r="AR80" s="766"/>
      <c r="AS80" s="766"/>
      <c r="AT80" s="766"/>
      <c r="AU80" s="766"/>
      <c r="AV80" s="766"/>
      <c r="AW80" s="766"/>
      <c r="AX80" s="766"/>
      <c r="AY80" s="766"/>
      <c r="AZ80" s="525">
        <f t="shared" si="5"/>
        <v>0</v>
      </c>
    </row>
    <row r="81" spans="2:52" x14ac:dyDescent="0.2">
      <c r="B81" s="825" t="s">
        <v>490</v>
      </c>
      <c r="C81" s="823" t="s">
        <v>647</v>
      </c>
      <c r="D81" s="606" t="s">
        <v>479</v>
      </c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608">
        <f t="shared" si="1"/>
        <v>0</v>
      </c>
      <c r="R81" s="493"/>
      <c r="S81" s="926"/>
      <c r="T81" s="825" t="s">
        <v>490</v>
      </c>
      <c r="U81" s="823" t="s">
        <v>647</v>
      </c>
      <c r="V81" s="90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608">
        <f t="shared" si="3"/>
        <v>0</v>
      </c>
      <c r="AK81" s="825" t="s">
        <v>490</v>
      </c>
      <c r="AL81" s="823" t="s">
        <v>647</v>
      </c>
      <c r="AM81" s="882"/>
      <c r="AN81" s="1013"/>
      <c r="AO81" s="135"/>
      <c r="AP81" s="135"/>
      <c r="AQ81" s="135"/>
      <c r="AR81" s="135"/>
      <c r="AS81" s="135"/>
      <c r="AT81" s="135"/>
      <c r="AU81" s="135"/>
      <c r="AV81" s="135"/>
      <c r="AW81" s="135"/>
      <c r="AX81" s="135"/>
      <c r="AY81" s="135"/>
      <c r="AZ81" s="608">
        <f t="shared" si="5"/>
        <v>0</v>
      </c>
    </row>
    <row r="82" spans="2:52" x14ac:dyDescent="0.2">
      <c r="B82" s="830" t="s">
        <v>649</v>
      </c>
      <c r="C82" s="495" t="s">
        <v>648</v>
      </c>
      <c r="D82" s="496" t="s">
        <v>479</v>
      </c>
      <c r="E82" s="500"/>
      <c r="F82" s="500"/>
      <c r="G82" s="500"/>
      <c r="H82" s="500"/>
      <c r="I82" s="500"/>
      <c r="J82" s="500"/>
      <c r="K82" s="500"/>
      <c r="L82" s="500"/>
      <c r="M82" s="500"/>
      <c r="N82" s="500"/>
      <c r="O82" s="500"/>
      <c r="P82" s="500"/>
      <c r="Q82" s="498">
        <f t="shared" si="1"/>
        <v>0</v>
      </c>
      <c r="R82" s="493"/>
      <c r="S82" s="926"/>
      <c r="T82" s="830" t="s">
        <v>649</v>
      </c>
      <c r="U82" s="495" t="s">
        <v>648</v>
      </c>
      <c r="V82" s="902">
        <f>+$H$14</f>
        <v>0</v>
      </c>
      <c r="W82" s="513">
        <f t="shared" ref="W82:AH83" si="27">+E82*$V82</f>
        <v>0</v>
      </c>
      <c r="X82" s="513">
        <f t="shared" si="27"/>
        <v>0</v>
      </c>
      <c r="Y82" s="513">
        <f t="shared" si="27"/>
        <v>0</v>
      </c>
      <c r="Z82" s="513">
        <f t="shared" si="27"/>
        <v>0</v>
      </c>
      <c r="AA82" s="513">
        <f t="shared" si="27"/>
        <v>0</v>
      </c>
      <c r="AB82" s="513">
        <f t="shared" si="27"/>
        <v>0</v>
      </c>
      <c r="AC82" s="513">
        <f t="shared" si="27"/>
        <v>0</v>
      </c>
      <c r="AD82" s="513">
        <f t="shared" si="27"/>
        <v>0</v>
      </c>
      <c r="AE82" s="513">
        <f t="shared" si="27"/>
        <v>0</v>
      </c>
      <c r="AF82" s="513">
        <f t="shared" si="27"/>
        <v>0</v>
      </c>
      <c r="AG82" s="513">
        <f t="shared" si="27"/>
        <v>0</v>
      </c>
      <c r="AH82" s="513">
        <f t="shared" si="27"/>
        <v>0</v>
      </c>
      <c r="AI82" s="498">
        <f t="shared" si="3"/>
        <v>0</v>
      </c>
      <c r="AK82" s="830" t="s">
        <v>649</v>
      </c>
      <c r="AL82" s="495" t="s">
        <v>648</v>
      </c>
      <c r="AM82" s="888"/>
      <c r="AN82" s="1014">
        <f>+E82*$AM$82</f>
        <v>0</v>
      </c>
      <c r="AO82" s="1014">
        <f t="shared" ref="AO82:AY82" si="28">+F82*$AM$82</f>
        <v>0</v>
      </c>
      <c r="AP82" s="1014">
        <f t="shared" si="28"/>
        <v>0</v>
      </c>
      <c r="AQ82" s="1014">
        <f t="shared" si="28"/>
        <v>0</v>
      </c>
      <c r="AR82" s="1014">
        <f t="shared" si="28"/>
        <v>0</v>
      </c>
      <c r="AS82" s="1014">
        <f t="shared" si="28"/>
        <v>0</v>
      </c>
      <c r="AT82" s="1014">
        <f t="shared" si="28"/>
        <v>0</v>
      </c>
      <c r="AU82" s="1014">
        <f t="shared" si="28"/>
        <v>0</v>
      </c>
      <c r="AV82" s="1014">
        <f t="shared" si="28"/>
        <v>0</v>
      </c>
      <c r="AW82" s="1014">
        <f t="shared" si="28"/>
        <v>0</v>
      </c>
      <c r="AX82" s="1014">
        <f t="shared" si="28"/>
        <v>0</v>
      </c>
      <c r="AY82" s="1014">
        <f t="shared" si="28"/>
        <v>0</v>
      </c>
      <c r="AZ82" s="498">
        <f t="shared" si="5"/>
        <v>0</v>
      </c>
    </row>
    <row r="83" spans="2:52" x14ac:dyDescent="0.2">
      <c r="B83" s="825" t="s">
        <v>759</v>
      </c>
      <c r="C83" s="495" t="s">
        <v>480</v>
      </c>
      <c r="D83" s="496" t="s">
        <v>479</v>
      </c>
      <c r="E83" s="500"/>
      <c r="F83" s="500"/>
      <c r="G83" s="500"/>
      <c r="H83" s="500"/>
      <c r="I83" s="500"/>
      <c r="J83" s="500"/>
      <c r="K83" s="500"/>
      <c r="L83" s="500"/>
      <c r="M83" s="500"/>
      <c r="N83" s="500"/>
      <c r="O83" s="500"/>
      <c r="P83" s="500"/>
      <c r="Q83" s="498">
        <f t="shared" si="1"/>
        <v>0</v>
      </c>
      <c r="R83" s="493"/>
      <c r="S83" s="926"/>
      <c r="T83" s="825" t="s">
        <v>759</v>
      </c>
      <c r="U83" s="495" t="s">
        <v>480</v>
      </c>
      <c r="V83" s="902">
        <f>+$J$14</f>
        <v>0</v>
      </c>
      <c r="W83" s="513">
        <f t="shared" si="27"/>
        <v>0</v>
      </c>
      <c r="X83" s="513">
        <f t="shared" si="27"/>
        <v>0</v>
      </c>
      <c r="Y83" s="513">
        <f t="shared" si="27"/>
        <v>0</v>
      </c>
      <c r="Z83" s="513">
        <f t="shared" si="27"/>
        <v>0</v>
      </c>
      <c r="AA83" s="513">
        <f t="shared" si="27"/>
        <v>0</v>
      </c>
      <c r="AB83" s="513">
        <f t="shared" si="27"/>
        <v>0</v>
      </c>
      <c r="AC83" s="513">
        <f t="shared" si="27"/>
        <v>0</v>
      </c>
      <c r="AD83" s="513">
        <f t="shared" si="27"/>
        <v>0</v>
      </c>
      <c r="AE83" s="513">
        <f t="shared" si="27"/>
        <v>0</v>
      </c>
      <c r="AF83" s="513">
        <f t="shared" si="27"/>
        <v>0</v>
      </c>
      <c r="AG83" s="513">
        <f t="shared" si="27"/>
        <v>0</v>
      </c>
      <c r="AH83" s="513">
        <f t="shared" si="27"/>
        <v>0</v>
      </c>
      <c r="AI83" s="498">
        <f t="shared" si="3"/>
        <v>0</v>
      </c>
      <c r="AK83" s="825" t="s">
        <v>759</v>
      </c>
      <c r="AL83" s="495" t="s">
        <v>480</v>
      </c>
      <c r="AM83" s="888"/>
      <c r="AN83" s="1014">
        <f>+E83*$AM$83</f>
        <v>0</v>
      </c>
      <c r="AO83" s="1014">
        <f t="shared" ref="AO83:AY83" si="29">+F83*$AM$83</f>
        <v>0</v>
      </c>
      <c r="AP83" s="1014">
        <f t="shared" si="29"/>
        <v>0</v>
      </c>
      <c r="AQ83" s="1014">
        <f t="shared" si="29"/>
        <v>0</v>
      </c>
      <c r="AR83" s="1014">
        <f t="shared" si="29"/>
        <v>0</v>
      </c>
      <c r="AS83" s="1014">
        <f t="shared" si="29"/>
        <v>0</v>
      </c>
      <c r="AT83" s="1014">
        <f t="shared" si="29"/>
        <v>0</v>
      </c>
      <c r="AU83" s="1014">
        <f t="shared" si="29"/>
        <v>0</v>
      </c>
      <c r="AV83" s="1014">
        <f t="shared" si="29"/>
        <v>0</v>
      </c>
      <c r="AW83" s="1014">
        <f t="shared" si="29"/>
        <v>0</v>
      </c>
      <c r="AX83" s="1014">
        <f t="shared" si="29"/>
        <v>0</v>
      </c>
      <c r="AY83" s="1014">
        <f t="shared" si="29"/>
        <v>0</v>
      </c>
      <c r="AZ83" s="498">
        <f t="shared" si="5"/>
        <v>0</v>
      </c>
    </row>
    <row r="84" spans="2:52" x14ac:dyDescent="0.2">
      <c r="B84" s="830" t="s">
        <v>760</v>
      </c>
      <c r="C84" s="509" t="s">
        <v>481</v>
      </c>
      <c r="D84" s="510" t="s">
        <v>131</v>
      </c>
      <c r="E84" s="513">
        <f t="shared" ref="E84:P84" si="30">E85+E86</f>
        <v>0</v>
      </c>
      <c r="F84" s="513">
        <f t="shared" si="30"/>
        <v>0</v>
      </c>
      <c r="G84" s="513">
        <f t="shared" si="30"/>
        <v>0</v>
      </c>
      <c r="H84" s="513">
        <f t="shared" si="30"/>
        <v>0</v>
      </c>
      <c r="I84" s="513">
        <f t="shared" si="30"/>
        <v>0</v>
      </c>
      <c r="J84" s="513">
        <f t="shared" si="30"/>
        <v>0</v>
      </c>
      <c r="K84" s="513">
        <f t="shared" si="30"/>
        <v>0</v>
      </c>
      <c r="L84" s="513">
        <f t="shared" si="30"/>
        <v>0</v>
      </c>
      <c r="M84" s="513">
        <f t="shared" si="30"/>
        <v>0</v>
      </c>
      <c r="N84" s="513">
        <f t="shared" si="30"/>
        <v>0</v>
      </c>
      <c r="O84" s="513">
        <f t="shared" si="30"/>
        <v>0</v>
      </c>
      <c r="P84" s="513">
        <f t="shared" si="30"/>
        <v>0</v>
      </c>
      <c r="Q84" s="131">
        <f t="shared" si="1"/>
        <v>0</v>
      </c>
      <c r="R84" s="493"/>
      <c r="S84" s="926"/>
      <c r="T84" s="830" t="s">
        <v>760</v>
      </c>
      <c r="U84" s="509" t="s">
        <v>481</v>
      </c>
      <c r="V84" s="902"/>
      <c r="W84" s="513">
        <f>W85+W86</f>
        <v>0</v>
      </c>
      <c r="X84" s="513">
        <f t="shared" ref="X84:AH84" si="31">X85+X86</f>
        <v>0</v>
      </c>
      <c r="Y84" s="513">
        <f t="shared" si="31"/>
        <v>0</v>
      </c>
      <c r="Z84" s="513">
        <f t="shared" si="31"/>
        <v>0</v>
      </c>
      <c r="AA84" s="513">
        <f t="shared" si="31"/>
        <v>0</v>
      </c>
      <c r="AB84" s="513">
        <f t="shared" si="31"/>
        <v>0</v>
      </c>
      <c r="AC84" s="513">
        <f t="shared" si="31"/>
        <v>0</v>
      </c>
      <c r="AD84" s="513">
        <f t="shared" si="31"/>
        <v>0</v>
      </c>
      <c r="AE84" s="513">
        <f t="shared" si="31"/>
        <v>0</v>
      </c>
      <c r="AF84" s="513">
        <f t="shared" si="31"/>
        <v>0</v>
      </c>
      <c r="AG84" s="513">
        <f t="shared" si="31"/>
        <v>0</v>
      </c>
      <c r="AH84" s="513">
        <f t="shared" si="31"/>
        <v>0</v>
      </c>
      <c r="AI84" s="131">
        <f t="shared" si="3"/>
        <v>0</v>
      </c>
      <c r="AK84" s="830" t="s">
        <v>760</v>
      </c>
      <c r="AL84" s="509" t="s">
        <v>481</v>
      </c>
      <c r="AM84" s="879"/>
      <c r="AN84" s="1014">
        <f>AN85+AN86</f>
        <v>0</v>
      </c>
      <c r="AO84" s="513">
        <f t="shared" ref="AO84:AY84" si="32">AO85+AO86</f>
        <v>0</v>
      </c>
      <c r="AP84" s="513">
        <f t="shared" si="32"/>
        <v>0</v>
      </c>
      <c r="AQ84" s="513">
        <f t="shared" si="32"/>
        <v>0</v>
      </c>
      <c r="AR84" s="513">
        <f t="shared" si="32"/>
        <v>0</v>
      </c>
      <c r="AS84" s="513">
        <f t="shared" si="32"/>
        <v>0</v>
      </c>
      <c r="AT84" s="513">
        <f t="shared" si="32"/>
        <v>0</v>
      </c>
      <c r="AU84" s="513">
        <f t="shared" si="32"/>
        <v>0</v>
      </c>
      <c r="AV84" s="513">
        <f t="shared" si="32"/>
        <v>0</v>
      </c>
      <c r="AW84" s="513">
        <f t="shared" si="32"/>
        <v>0</v>
      </c>
      <c r="AX84" s="513">
        <f t="shared" si="32"/>
        <v>0</v>
      </c>
      <c r="AY84" s="513">
        <f t="shared" si="32"/>
        <v>0</v>
      </c>
      <c r="AZ84" s="131">
        <f t="shared" si="5"/>
        <v>0</v>
      </c>
    </row>
    <row r="85" spans="2:52" x14ac:dyDescent="0.2">
      <c r="B85" s="825" t="s">
        <v>761</v>
      </c>
      <c r="C85" s="511" t="s">
        <v>482</v>
      </c>
      <c r="D85" s="510" t="s">
        <v>131</v>
      </c>
      <c r="E85" s="500"/>
      <c r="F85" s="500"/>
      <c r="G85" s="500"/>
      <c r="H85" s="500"/>
      <c r="I85" s="500"/>
      <c r="J85" s="500"/>
      <c r="K85" s="500"/>
      <c r="L85" s="500"/>
      <c r="M85" s="500"/>
      <c r="N85" s="500"/>
      <c r="O85" s="500"/>
      <c r="P85" s="500"/>
      <c r="Q85" s="131">
        <f t="shared" si="1"/>
        <v>0</v>
      </c>
      <c r="R85" s="493"/>
      <c r="S85" s="926"/>
      <c r="T85" s="825" t="s">
        <v>761</v>
      </c>
      <c r="U85" s="511" t="s">
        <v>482</v>
      </c>
      <c r="V85" s="902">
        <f>+$H$24</f>
        <v>0</v>
      </c>
      <c r="W85" s="513">
        <f t="shared" ref="W85:AH86" si="33">+E85*$V85</f>
        <v>0</v>
      </c>
      <c r="X85" s="513">
        <f t="shared" si="33"/>
        <v>0</v>
      </c>
      <c r="Y85" s="513">
        <f t="shared" si="33"/>
        <v>0</v>
      </c>
      <c r="Z85" s="513">
        <f t="shared" si="33"/>
        <v>0</v>
      </c>
      <c r="AA85" s="513">
        <f t="shared" si="33"/>
        <v>0</v>
      </c>
      <c r="AB85" s="513">
        <f t="shared" si="33"/>
        <v>0</v>
      </c>
      <c r="AC85" s="513">
        <f t="shared" si="33"/>
        <v>0</v>
      </c>
      <c r="AD85" s="513">
        <f t="shared" si="33"/>
        <v>0</v>
      </c>
      <c r="AE85" s="513">
        <f t="shared" si="33"/>
        <v>0</v>
      </c>
      <c r="AF85" s="513">
        <f t="shared" si="33"/>
        <v>0</v>
      </c>
      <c r="AG85" s="513">
        <f t="shared" si="33"/>
        <v>0</v>
      </c>
      <c r="AH85" s="513">
        <f t="shared" si="33"/>
        <v>0</v>
      </c>
      <c r="AI85" s="131">
        <f t="shared" si="3"/>
        <v>0</v>
      </c>
      <c r="AK85" s="825" t="s">
        <v>761</v>
      </c>
      <c r="AL85" s="511" t="s">
        <v>482</v>
      </c>
      <c r="AM85" s="888"/>
      <c r="AN85" s="1014">
        <f>+E85*$AM$85</f>
        <v>0</v>
      </c>
      <c r="AO85" s="1014">
        <f t="shared" ref="AO85:AY85" si="34">+F85*$AM$85</f>
        <v>0</v>
      </c>
      <c r="AP85" s="1014">
        <f t="shared" si="34"/>
        <v>0</v>
      </c>
      <c r="AQ85" s="1014">
        <f t="shared" si="34"/>
        <v>0</v>
      </c>
      <c r="AR85" s="1014">
        <f t="shared" si="34"/>
        <v>0</v>
      </c>
      <c r="AS85" s="1014">
        <f t="shared" si="34"/>
        <v>0</v>
      </c>
      <c r="AT85" s="1014">
        <f t="shared" si="34"/>
        <v>0</v>
      </c>
      <c r="AU85" s="1014">
        <f t="shared" si="34"/>
        <v>0</v>
      </c>
      <c r="AV85" s="1014">
        <f t="shared" si="34"/>
        <v>0</v>
      </c>
      <c r="AW85" s="1014">
        <f t="shared" si="34"/>
        <v>0</v>
      </c>
      <c r="AX85" s="1014">
        <f t="shared" si="34"/>
        <v>0</v>
      </c>
      <c r="AY85" s="1014">
        <f t="shared" si="34"/>
        <v>0</v>
      </c>
      <c r="AZ85" s="131">
        <f t="shared" si="5"/>
        <v>0</v>
      </c>
    </row>
    <row r="86" spans="2:52" x14ac:dyDescent="0.2">
      <c r="B86" s="825" t="s">
        <v>762</v>
      </c>
      <c r="C86" s="511" t="s">
        <v>483</v>
      </c>
      <c r="D86" s="510" t="s">
        <v>131</v>
      </c>
      <c r="E86" s="500"/>
      <c r="F86" s="500"/>
      <c r="G86" s="500"/>
      <c r="H86" s="500"/>
      <c r="I86" s="500"/>
      <c r="J86" s="500"/>
      <c r="K86" s="500"/>
      <c r="L86" s="500"/>
      <c r="M86" s="500"/>
      <c r="N86" s="500"/>
      <c r="O86" s="500"/>
      <c r="P86" s="500"/>
      <c r="Q86" s="131">
        <f t="shared" si="1"/>
        <v>0</v>
      </c>
      <c r="R86" s="493"/>
      <c r="S86" s="926"/>
      <c r="T86" s="825" t="s">
        <v>762</v>
      </c>
      <c r="U86" s="511" t="s">
        <v>483</v>
      </c>
      <c r="V86" s="902">
        <f>+$H$25</f>
        <v>0</v>
      </c>
      <c r="W86" s="513">
        <f t="shared" si="33"/>
        <v>0</v>
      </c>
      <c r="X86" s="513">
        <f t="shared" si="33"/>
        <v>0</v>
      </c>
      <c r="Y86" s="513">
        <f t="shared" si="33"/>
        <v>0</v>
      </c>
      <c r="Z86" s="513">
        <f t="shared" si="33"/>
        <v>0</v>
      </c>
      <c r="AA86" s="513">
        <f t="shared" si="33"/>
        <v>0</v>
      </c>
      <c r="AB86" s="513">
        <f t="shared" si="33"/>
        <v>0</v>
      </c>
      <c r="AC86" s="513">
        <f t="shared" si="33"/>
        <v>0</v>
      </c>
      <c r="AD86" s="513">
        <f t="shared" si="33"/>
        <v>0</v>
      </c>
      <c r="AE86" s="513">
        <f t="shared" si="33"/>
        <v>0</v>
      </c>
      <c r="AF86" s="513">
        <f t="shared" si="33"/>
        <v>0</v>
      </c>
      <c r="AG86" s="513">
        <f t="shared" si="33"/>
        <v>0</v>
      </c>
      <c r="AH86" s="513">
        <f t="shared" si="33"/>
        <v>0</v>
      </c>
      <c r="AI86" s="131">
        <f t="shared" si="3"/>
        <v>0</v>
      </c>
      <c r="AK86" s="825" t="s">
        <v>762</v>
      </c>
      <c r="AL86" s="511" t="s">
        <v>483</v>
      </c>
      <c r="AM86" s="888"/>
      <c r="AN86" s="1014">
        <f>+E86*$AM$86</f>
        <v>0</v>
      </c>
      <c r="AO86" s="1014">
        <f t="shared" ref="AO86:AY86" si="35">+F86*$AM$86</f>
        <v>0</v>
      </c>
      <c r="AP86" s="1014">
        <f t="shared" si="35"/>
        <v>0</v>
      </c>
      <c r="AQ86" s="1014">
        <f t="shared" si="35"/>
        <v>0</v>
      </c>
      <c r="AR86" s="1014">
        <f t="shared" si="35"/>
        <v>0</v>
      </c>
      <c r="AS86" s="1014">
        <f t="shared" si="35"/>
        <v>0</v>
      </c>
      <c r="AT86" s="1014">
        <f t="shared" si="35"/>
        <v>0</v>
      </c>
      <c r="AU86" s="1014">
        <f t="shared" si="35"/>
        <v>0</v>
      </c>
      <c r="AV86" s="1014">
        <f t="shared" si="35"/>
        <v>0</v>
      </c>
      <c r="AW86" s="1014">
        <f t="shared" si="35"/>
        <v>0</v>
      </c>
      <c r="AX86" s="1014">
        <f t="shared" si="35"/>
        <v>0</v>
      </c>
      <c r="AY86" s="1014">
        <f t="shared" si="35"/>
        <v>0</v>
      </c>
      <c r="AZ86" s="131">
        <f t="shared" si="5"/>
        <v>0</v>
      </c>
    </row>
    <row r="87" spans="2:52" x14ac:dyDescent="0.2">
      <c r="B87" s="825" t="s">
        <v>763</v>
      </c>
      <c r="C87" s="512" t="s">
        <v>484</v>
      </c>
      <c r="D87" s="510" t="s">
        <v>485</v>
      </c>
      <c r="E87" s="513">
        <f t="shared" ref="E87:P87" si="36">E88+E89</f>
        <v>0</v>
      </c>
      <c r="F87" s="513">
        <f t="shared" si="36"/>
        <v>0</v>
      </c>
      <c r="G87" s="513">
        <f t="shared" si="36"/>
        <v>0</v>
      </c>
      <c r="H87" s="513">
        <f t="shared" si="36"/>
        <v>0</v>
      </c>
      <c r="I87" s="513">
        <f t="shared" si="36"/>
        <v>0</v>
      </c>
      <c r="J87" s="513">
        <f t="shared" si="36"/>
        <v>0</v>
      </c>
      <c r="K87" s="513">
        <f t="shared" si="36"/>
        <v>0</v>
      </c>
      <c r="L87" s="513">
        <f t="shared" si="36"/>
        <v>0</v>
      </c>
      <c r="M87" s="513">
        <f t="shared" si="36"/>
        <v>0</v>
      </c>
      <c r="N87" s="513">
        <f t="shared" si="36"/>
        <v>0</v>
      </c>
      <c r="O87" s="513">
        <f t="shared" si="36"/>
        <v>0</v>
      </c>
      <c r="P87" s="513">
        <f t="shared" si="36"/>
        <v>0</v>
      </c>
      <c r="Q87" s="131">
        <f t="shared" si="1"/>
        <v>0</v>
      </c>
      <c r="R87" s="493"/>
      <c r="S87" s="926"/>
      <c r="T87" s="825" t="s">
        <v>763</v>
      </c>
      <c r="U87" s="512" t="s">
        <v>484</v>
      </c>
      <c r="V87" s="903"/>
      <c r="W87" s="513">
        <f>W88+W89</f>
        <v>0</v>
      </c>
      <c r="X87" s="513">
        <f t="shared" ref="X87:AH87" si="37">X88+X89</f>
        <v>0</v>
      </c>
      <c r="Y87" s="513">
        <f t="shared" si="37"/>
        <v>0</v>
      </c>
      <c r="Z87" s="513">
        <f t="shared" si="37"/>
        <v>0</v>
      </c>
      <c r="AA87" s="513">
        <f t="shared" si="37"/>
        <v>0</v>
      </c>
      <c r="AB87" s="513">
        <f t="shared" si="37"/>
        <v>0</v>
      </c>
      <c r="AC87" s="513">
        <f t="shared" si="37"/>
        <v>0</v>
      </c>
      <c r="AD87" s="513">
        <f t="shared" si="37"/>
        <v>0</v>
      </c>
      <c r="AE87" s="513">
        <f t="shared" si="37"/>
        <v>0</v>
      </c>
      <c r="AF87" s="513">
        <f t="shared" si="37"/>
        <v>0</v>
      </c>
      <c r="AG87" s="513">
        <f t="shared" si="37"/>
        <v>0</v>
      </c>
      <c r="AH87" s="513">
        <f t="shared" si="37"/>
        <v>0</v>
      </c>
      <c r="AI87" s="131">
        <f t="shared" si="3"/>
        <v>0</v>
      </c>
      <c r="AK87" s="825" t="s">
        <v>763</v>
      </c>
      <c r="AL87" s="512" t="s">
        <v>484</v>
      </c>
      <c r="AM87" s="880"/>
      <c r="AN87" s="1014">
        <f>AN88+AN89</f>
        <v>0</v>
      </c>
      <c r="AO87" s="513">
        <f t="shared" ref="AO87:AY87" si="38">AO88+AO89</f>
        <v>0</v>
      </c>
      <c r="AP87" s="513">
        <f t="shared" si="38"/>
        <v>0</v>
      </c>
      <c r="AQ87" s="513">
        <f t="shared" si="38"/>
        <v>0</v>
      </c>
      <c r="AR87" s="513">
        <f t="shared" si="38"/>
        <v>0</v>
      </c>
      <c r="AS87" s="513">
        <f t="shared" si="38"/>
        <v>0</v>
      </c>
      <c r="AT87" s="513">
        <f t="shared" si="38"/>
        <v>0</v>
      </c>
      <c r="AU87" s="513">
        <f t="shared" si="38"/>
        <v>0</v>
      </c>
      <c r="AV87" s="513">
        <f t="shared" si="38"/>
        <v>0</v>
      </c>
      <c r="AW87" s="513">
        <f t="shared" si="38"/>
        <v>0</v>
      </c>
      <c r="AX87" s="513">
        <f t="shared" si="38"/>
        <v>0</v>
      </c>
      <c r="AY87" s="513">
        <f t="shared" si="38"/>
        <v>0</v>
      </c>
      <c r="AZ87" s="131">
        <f t="shared" si="5"/>
        <v>0</v>
      </c>
    </row>
    <row r="88" spans="2:52" x14ac:dyDescent="0.2">
      <c r="B88" s="826" t="s">
        <v>764</v>
      </c>
      <c r="C88" s="512" t="s">
        <v>496</v>
      </c>
      <c r="D88" s="510" t="s">
        <v>485</v>
      </c>
      <c r="E88" s="514"/>
      <c r="F88" s="514"/>
      <c r="G88" s="514"/>
      <c r="H88" s="514"/>
      <c r="I88" s="514"/>
      <c r="J88" s="514"/>
      <c r="K88" s="514"/>
      <c r="L88" s="514"/>
      <c r="M88" s="514"/>
      <c r="N88" s="514"/>
      <c r="O88" s="514"/>
      <c r="P88" s="514"/>
      <c r="Q88" s="131">
        <f t="shared" si="1"/>
        <v>0</v>
      </c>
      <c r="R88" s="493"/>
      <c r="S88" s="926"/>
      <c r="T88" s="826" t="s">
        <v>764</v>
      </c>
      <c r="U88" s="512" t="s">
        <v>496</v>
      </c>
      <c r="V88" s="902">
        <f>+$H$52</f>
        <v>0</v>
      </c>
      <c r="W88" s="513">
        <f t="shared" ref="W88:AH89" si="39">+E88*$V88</f>
        <v>0</v>
      </c>
      <c r="X88" s="513">
        <f t="shared" si="39"/>
        <v>0</v>
      </c>
      <c r="Y88" s="513">
        <f t="shared" si="39"/>
        <v>0</v>
      </c>
      <c r="Z88" s="513">
        <f t="shared" si="39"/>
        <v>0</v>
      </c>
      <c r="AA88" s="513">
        <f t="shared" si="39"/>
        <v>0</v>
      </c>
      <c r="AB88" s="513">
        <f t="shared" si="39"/>
        <v>0</v>
      </c>
      <c r="AC88" s="513">
        <f t="shared" si="39"/>
        <v>0</v>
      </c>
      <c r="AD88" s="513">
        <f t="shared" si="39"/>
        <v>0</v>
      </c>
      <c r="AE88" s="513">
        <f t="shared" si="39"/>
        <v>0</v>
      </c>
      <c r="AF88" s="513">
        <f t="shared" si="39"/>
        <v>0</v>
      </c>
      <c r="AG88" s="513">
        <f t="shared" si="39"/>
        <v>0</v>
      </c>
      <c r="AH88" s="513">
        <f t="shared" si="39"/>
        <v>0</v>
      </c>
      <c r="AI88" s="131">
        <f t="shared" si="3"/>
        <v>0</v>
      </c>
      <c r="AK88" s="826" t="s">
        <v>764</v>
      </c>
      <c r="AL88" s="512" t="s">
        <v>496</v>
      </c>
      <c r="AM88" s="888"/>
      <c r="AN88" s="1014">
        <f>+E88*$AM$88</f>
        <v>0</v>
      </c>
      <c r="AO88" s="1014">
        <f t="shared" ref="AO88:AY88" si="40">+F88*$AM$88</f>
        <v>0</v>
      </c>
      <c r="AP88" s="1014">
        <f t="shared" si="40"/>
        <v>0</v>
      </c>
      <c r="AQ88" s="1014">
        <f t="shared" si="40"/>
        <v>0</v>
      </c>
      <c r="AR88" s="1014">
        <f t="shared" si="40"/>
        <v>0</v>
      </c>
      <c r="AS88" s="1014">
        <f t="shared" si="40"/>
        <v>0</v>
      </c>
      <c r="AT88" s="1014">
        <f t="shared" si="40"/>
        <v>0</v>
      </c>
      <c r="AU88" s="1014">
        <f t="shared" si="40"/>
        <v>0</v>
      </c>
      <c r="AV88" s="1014">
        <f t="shared" si="40"/>
        <v>0</v>
      </c>
      <c r="AW88" s="1014">
        <f t="shared" si="40"/>
        <v>0</v>
      </c>
      <c r="AX88" s="1014">
        <f t="shared" si="40"/>
        <v>0</v>
      </c>
      <c r="AY88" s="1014">
        <f t="shared" si="40"/>
        <v>0</v>
      </c>
      <c r="AZ88" s="131">
        <f t="shared" si="5"/>
        <v>0</v>
      </c>
    </row>
    <row r="89" spans="2:52" x14ac:dyDescent="0.2">
      <c r="B89" s="832" t="s">
        <v>765</v>
      </c>
      <c r="C89" s="527" t="s">
        <v>491</v>
      </c>
      <c r="D89" s="528" t="s">
        <v>485</v>
      </c>
      <c r="E89" s="514"/>
      <c r="F89" s="506"/>
      <c r="G89" s="506"/>
      <c r="H89" s="506"/>
      <c r="I89" s="506"/>
      <c r="J89" s="506"/>
      <c r="K89" s="506"/>
      <c r="L89" s="506"/>
      <c r="M89" s="506"/>
      <c r="N89" s="506"/>
      <c r="O89" s="506"/>
      <c r="P89" s="506"/>
      <c r="Q89" s="529">
        <f t="shared" si="1"/>
        <v>0</v>
      </c>
      <c r="R89" s="493"/>
      <c r="S89" s="926"/>
      <c r="T89" s="832" t="s">
        <v>765</v>
      </c>
      <c r="U89" s="765" t="s">
        <v>491</v>
      </c>
      <c r="V89" s="903">
        <f>+$J$52</f>
        <v>0</v>
      </c>
      <c r="W89" s="521">
        <f t="shared" si="39"/>
        <v>0</v>
      </c>
      <c r="X89" s="521">
        <f t="shared" si="39"/>
        <v>0</v>
      </c>
      <c r="Y89" s="521">
        <f t="shared" si="39"/>
        <v>0</v>
      </c>
      <c r="Z89" s="521">
        <f t="shared" si="39"/>
        <v>0</v>
      </c>
      <c r="AA89" s="521">
        <f t="shared" si="39"/>
        <v>0</v>
      </c>
      <c r="AB89" s="521">
        <f t="shared" si="39"/>
        <v>0</v>
      </c>
      <c r="AC89" s="521">
        <f t="shared" si="39"/>
        <v>0</v>
      </c>
      <c r="AD89" s="521">
        <f t="shared" si="39"/>
        <v>0</v>
      </c>
      <c r="AE89" s="521">
        <f t="shared" si="39"/>
        <v>0</v>
      </c>
      <c r="AF89" s="521">
        <f t="shared" si="39"/>
        <v>0</v>
      </c>
      <c r="AG89" s="521">
        <f t="shared" si="39"/>
        <v>0</v>
      </c>
      <c r="AH89" s="521">
        <f t="shared" si="39"/>
        <v>0</v>
      </c>
      <c r="AI89" s="132">
        <f t="shared" si="3"/>
        <v>0</v>
      </c>
      <c r="AK89" s="832" t="s">
        <v>765</v>
      </c>
      <c r="AL89" s="765" t="s">
        <v>491</v>
      </c>
      <c r="AM89" s="888"/>
      <c r="AN89" s="1015">
        <f>+E89*$AM$89</f>
        <v>0</v>
      </c>
      <c r="AO89" s="1015">
        <f t="shared" ref="AO89:AY89" si="41">+F89*$AM$89</f>
        <v>0</v>
      </c>
      <c r="AP89" s="1015">
        <f t="shared" si="41"/>
        <v>0</v>
      </c>
      <c r="AQ89" s="1015">
        <f t="shared" si="41"/>
        <v>0</v>
      </c>
      <c r="AR89" s="1015">
        <f t="shared" si="41"/>
        <v>0</v>
      </c>
      <c r="AS89" s="1015">
        <f t="shared" si="41"/>
        <v>0</v>
      </c>
      <c r="AT89" s="1015">
        <f t="shared" si="41"/>
        <v>0</v>
      </c>
      <c r="AU89" s="1015">
        <f t="shared" si="41"/>
        <v>0</v>
      </c>
      <c r="AV89" s="1015">
        <f t="shared" si="41"/>
        <v>0</v>
      </c>
      <c r="AW89" s="1015">
        <f t="shared" si="41"/>
        <v>0</v>
      </c>
      <c r="AX89" s="1015">
        <f t="shared" si="41"/>
        <v>0</v>
      </c>
      <c r="AY89" s="1015">
        <f t="shared" si="41"/>
        <v>0</v>
      </c>
      <c r="AZ89" s="132">
        <f t="shared" si="5"/>
        <v>0</v>
      </c>
    </row>
    <row r="90" spans="2:52" x14ac:dyDescent="0.2">
      <c r="B90" s="833" t="s">
        <v>270</v>
      </c>
      <c r="C90" s="769" t="s">
        <v>750</v>
      </c>
      <c r="D90" s="658" t="s">
        <v>131</v>
      </c>
      <c r="E90" s="133">
        <f>E67</f>
        <v>0</v>
      </c>
      <c r="F90" s="770">
        <f t="shared" ref="F90:P90" si="42">F67</f>
        <v>0</v>
      </c>
      <c r="G90" s="770">
        <f t="shared" si="42"/>
        <v>0</v>
      </c>
      <c r="H90" s="770">
        <f t="shared" si="42"/>
        <v>0</v>
      </c>
      <c r="I90" s="770">
        <f t="shared" si="42"/>
        <v>0</v>
      </c>
      <c r="J90" s="770">
        <f t="shared" si="42"/>
        <v>0</v>
      </c>
      <c r="K90" s="770">
        <f t="shared" si="42"/>
        <v>0</v>
      </c>
      <c r="L90" s="770">
        <f t="shared" si="42"/>
        <v>0</v>
      </c>
      <c r="M90" s="770">
        <f t="shared" si="42"/>
        <v>0</v>
      </c>
      <c r="N90" s="770">
        <f t="shared" si="42"/>
        <v>0</v>
      </c>
      <c r="O90" s="770">
        <f t="shared" si="42"/>
        <v>0</v>
      </c>
      <c r="P90" s="770">
        <f t="shared" si="42"/>
        <v>0</v>
      </c>
      <c r="Q90" s="530">
        <f t="shared" si="1"/>
        <v>0</v>
      </c>
      <c r="R90" s="493"/>
      <c r="S90" s="926"/>
      <c r="T90" s="833" t="s">
        <v>270</v>
      </c>
      <c r="U90" s="773" t="s">
        <v>671</v>
      </c>
      <c r="V90" s="906"/>
      <c r="W90" s="133">
        <f>W67</f>
        <v>0</v>
      </c>
      <c r="X90" s="133">
        <f t="shared" ref="X90:AH90" si="43">X67</f>
        <v>0</v>
      </c>
      <c r="Y90" s="133">
        <f t="shared" si="43"/>
        <v>0</v>
      </c>
      <c r="Z90" s="133">
        <f t="shared" si="43"/>
        <v>0</v>
      </c>
      <c r="AA90" s="133">
        <f t="shared" si="43"/>
        <v>0</v>
      </c>
      <c r="AB90" s="133">
        <f t="shared" si="43"/>
        <v>0</v>
      </c>
      <c r="AC90" s="133">
        <f t="shared" si="43"/>
        <v>0</v>
      </c>
      <c r="AD90" s="133">
        <f t="shared" si="43"/>
        <v>0</v>
      </c>
      <c r="AE90" s="133">
        <f t="shared" si="43"/>
        <v>0</v>
      </c>
      <c r="AF90" s="133">
        <f t="shared" si="43"/>
        <v>0</v>
      </c>
      <c r="AG90" s="133">
        <f t="shared" si="43"/>
        <v>0</v>
      </c>
      <c r="AH90" s="133">
        <f t="shared" si="43"/>
        <v>0</v>
      </c>
      <c r="AI90" s="134">
        <f t="shared" si="3"/>
        <v>0</v>
      </c>
      <c r="AK90" s="833" t="s">
        <v>270</v>
      </c>
      <c r="AL90" s="773" t="s">
        <v>671</v>
      </c>
      <c r="AM90" s="836"/>
      <c r="AN90" s="1016">
        <f>AN67</f>
        <v>0</v>
      </c>
      <c r="AO90" s="133">
        <f t="shared" ref="AO90:AY90" si="44">AO67</f>
        <v>0</v>
      </c>
      <c r="AP90" s="133">
        <f t="shared" si="44"/>
        <v>0</v>
      </c>
      <c r="AQ90" s="133">
        <f t="shared" si="44"/>
        <v>0</v>
      </c>
      <c r="AR90" s="133">
        <f t="shared" si="44"/>
        <v>0</v>
      </c>
      <c r="AS90" s="133">
        <f t="shared" si="44"/>
        <v>0</v>
      </c>
      <c r="AT90" s="133">
        <f t="shared" si="44"/>
        <v>0</v>
      </c>
      <c r="AU90" s="133">
        <f t="shared" si="44"/>
        <v>0</v>
      </c>
      <c r="AV90" s="133">
        <f t="shared" si="44"/>
        <v>0</v>
      </c>
      <c r="AW90" s="133">
        <f t="shared" si="44"/>
        <v>0</v>
      </c>
      <c r="AX90" s="133">
        <f t="shared" si="44"/>
        <v>0</v>
      </c>
      <c r="AY90" s="133">
        <f t="shared" si="44"/>
        <v>0</v>
      </c>
      <c r="AZ90" s="134">
        <f t="shared" si="5"/>
        <v>0</v>
      </c>
    </row>
    <row r="91" spans="2:52" x14ac:dyDescent="0.2">
      <c r="B91" s="818" t="s">
        <v>271</v>
      </c>
      <c r="C91" s="491" t="s">
        <v>498</v>
      </c>
      <c r="D91" s="771"/>
      <c r="E91" s="133">
        <f>+E96</f>
        <v>0</v>
      </c>
      <c r="F91" s="133">
        <f t="shared" ref="F91:P91" si="45">+F96</f>
        <v>0</v>
      </c>
      <c r="G91" s="133">
        <f t="shared" si="45"/>
        <v>0</v>
      </c>
      <c r="H91" s="133">
        <f t="shared" si="45"/>
        <v>0</v>
      </c>
      <c r="I91" s="133">
        <f t="shared" si="45"/>
        <v>0</v>
      </c>
      <c r="J91" s="133">
        <f t="shared" si="45"/>
        <v>0</v>
      </c>
      <c r="K91" s="133">
        <f t="shared" si="45"/>
        <v>0</v>
      </c>
      <c r="L91" s="133">
        <f t="shared" si="45"/>
        <v>0</v>
      </c>
      <c r="M91" s="133">
        <f t="shared" si="45"/>
        <v>0</v>
      </c>
      <c r="N91" s="133">
        <f t="shared" si="45"/>
        <v>0</v>
      </c>
      <c r="O91" s="133">
        <f t="shared" si="45"/>
        <v>0</v>
      </c>
      <c r="P91" s="133">
        <f t="shared" si="45"/>
        <v>0</v>
      </c>
      <c r="Q91" s="134">
        <f t="shared" si="1"/>
        <v>0</v>
      </c>
      <c r="R91" s="493"/>
      <c r="S91" s="926"/>
      <c r="T91" s="818" t="s">
        <v>271</v>
      </c>
      <c r="U91" s="491" t="s">
        <v>498</v>
      </c>
      <c r="V91" s="906"/>
      <c r="W91" s="133">
        <f>W94+W95+W96+W99</f>
        <v>0</v>
      </c>
      <c r="X91" s="133">
        <f t="shared" ref="X91:AH91" si="46">X94+X95+X96+X99</f>
        <v>0</v>
      </c>
      <c r="Y91" s="133">
        <f t="shared" si="46"/>
        <v>0</v>
      </c>
      <c r="Z91" s="133">
        <f t="shared" si="46"/>
        <v>0</v>
      </c>
      <c r="AA91" s="133">
        <f t="shared" si="46"/>
        <v>0</v>
      </c>
      <c r="AB91" s="133">
        <f t="shared" si="46"/>
        <v>0</v>
      </c>
      <c r="AC91" s="133">
        <f t="shared" si="46"/>
        <v>0</v>
      </c>
      <c r="AD91" s="133">
        <f t="shared" si="46"/>
        <v>0</v>
      </c>
      <c r="AE91" s="133">
        <f t="shared" si="46"/>
        <v>0</v>
      </c>
      <c r="AF91" s="133">
        <f t="shared" si="46"/>
        <v>0</v>
      </c>
      <c r="AG91" s="133">
        <f t="shared" si="46"/>
        <v>0</v>
      </c>
      <c r="AH91" s="133">
        <f t="shared" si="46"/>
        <v>0</v>
      </c>
      <c r="AI91" s="134">
        <f t="shared" si="3"/>
        <v>0</v>
      </c>
      <c r="AK91" s="818" t="s">
        <v>271</v>
      </c>
      <c r="AL91" s="491" t="s">
        <v>498</v>
      </c>
      <c r="AM91" s="836"/>
      <c r="AN91" s="1016">
        <f>AN94+AN95+AN96+AN99</f>
        <v>0</v>
      </c>
      <c r="AO91" s="133">
        <f t="shared" ref="AO91:AY91" si="47">AO94+AO95+AO96+AO99</f>
        <v>0</v>
      </c>
      <c r="AP91" s="133">
        <f t="shared" si="47"/>
        <v>0</v>
      </c>
      <c r="AQ91" s="133">
        <f t="shared" si="47"/>
        <v>0</v>
      </c>
      <c r="AR91" s="133">
        <f t="shared" si="47"/>
        <v>0</v>
      </c>
      <c r="AS91" s="133">
        <f t="shared" si="47"/>
        <v>0</v>
      </c>
      <c r="AT91" s="133">
        <f t="shared" si="47"/>
        <v>0</v>
      </c>
      <c r="AU91" s="133">
        <f t="shared" si="47"/>
        <v>0</v>
      </c>
      <c r="AV91" s="133">
        <f t="shared" si="47"/>
        <v>0</v>
      </c>
      <c r="AW91" s="133">
        <f t="shared" si="47"/>
        <v>0</v>
      </c>
      <c r="AX91" s="133">
        <f t="shared" si="47"/>
        <v>0</v>
      </c>
      <c r="AY91" s="133">
        <f t="shared" si="47"/>
        <v>0</v>
      </c>
      <c r="AZ91" s="134">
        <f t="shared" si="5"/>
        <v>0</v>
      </c>
    </row>
    <row r="92" spans="2:52" x14ac:dyDescent="0.2">
      <c r="B92" s="821" t="s">
        <v>321</v>
      </c>
      <c r="C92" s="516" t="s">
        <v>488</v>
      </c>
      <c r="D92" s="517"/>
      <c r="E92" s="761"/>
      <c r="F92" s="761"/>
      <c r="G92" s="761"/>
      <c r="H92" s="761"/>
      <c r="I92" s="761"/>
      <c r="J92" s="761"/>
      <c r="K92" s="761"/>
      <c r="L92" s="761"/>
      <c r="M92" s="761"/>
      <c r="N92" s="761"/>
      <c r="O92" s="761"/>
      <c r="P92" s="761"/>
      <c r="Q92" s="518">
        <f t="shared" si="1"/>
        <v>0</v>
      </c>
      <c r="R92" s="493"/>
      <c r="S92" s="926"/>
      <c r="T92" s="821" t="s">
        <v>321</v>
      </c>
      <c r="U92" s="516" t="s">
        <v>488</v>
      </c>
      <c r="V92" s="907"/>
      <c r="W92" s="761"/>
      <c r="X92" s="761"/>
      <c r="Y92" s="761"/>
      <c r="Z92" s="761"/>
      <c r="AA92" s="761"/>
      <c r="AB92" s="761"/>
      <c r="AC92" s="761"/>
      <c r="AD92" s="761"/>
      <c r="AE92" s="761"/>
      <c r="AF92" s="761"/>
      <c r="AG92" s="761"/>
      <c r="AH92" s="761"/>
      <c r="AI92" s="518">
        <f t="shared" si="3"/>
        <v>0</v>
      </c>
      <c r="AK92" s="821" t="s">
        <v>321</v>
      </c>
      <c r="AL92" s="516" t="s">
        <v>488</v>
      </c>
      <c r="AM92" s="883"/>
      <c r="AN92" s="1012"/>
      <c r="AO92" s="761"/>
      <c r="AP92" s="761"/>
      <c r="AQ92" s="761"/>
      <c r="AR92" s="761"/>
      <c r="AS92" s="761"/>
      <c r="AT92" s="761"/>
      <c r="AU92" s="761"/>
      <c r="AV92" s="761"/>
      <c r="AW92" s="761"/>
      <c r="AX92" s="761"/>
      <c r="AY92" s="761"/>
      <c r="AZ92" s="518">
        <f t="shared" si="5"/>
        <v>0</v>
      </c>
    </row>
    <row r="93" spans="2:52" x14ac:dyDescent="0.2">
      <c r="B93" s="822" t="s">
        <v>183</v>
      </c>
      <c r="C93" s="823" t="s">
        <v>647</v>
      </c>
      <c r="D93" s="606" t="s">
        <v>479</v>
      </c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608">
        <f t="shared" si="1"/>
        <v>0</v>
      </c>
      <c r="R93" s="493"/>
      <c r="S93" s="926"/>
      <c r="T93" s="822" t="s">
        <v>183</v>
      </c>
      <c r="U93" s="823" t="s">
        <v>647</v>
      </c>
      <c r="V93" s="90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608">
        <f t="shared" si="3"/>
        <v>0</v>
      </c>
      <c r="AK93" s="822" t="s">
        <v>183</v>
      </c>
      <c r="AL93" s="823" t="s">
        <v>647</v>
      </c>
      <c r="AM93" s="882"/>
      <c r="AN93" s="1013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608">
        <f t="shared" si="5"/>
        <v>0</v>
      </c>
    </row>
    <row r="94" spans="2:52" x14ac:dyDescent="0.2">
      <c r="B94" s="825" t="s">
        <v>184</v>
      </c>
      <c r="C94" s="495" t="s">
        <v>648</v>
      </c>
      <c r="D94" s="496" t="s">
        <v>479</v>
      </c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498">
        <f t="shared" si="1"/>
        <v>0</v>
      </c>
      <c r="R94" s="493"/>
      <c r="S94" s="926"/>
      <c r="T94" s="825" t="s">
        <v>184</v>
      </c>
      <c r="U94" s="495" t="s">
        <v>648</v>
      </c>
      <c r="V94" s="902">
        <f>+H15</f>
        <v>0</v>
      </c>
      <c r="W94" s="513">
        <f t="shared" ref="W94:AH95" si="48">+E94*$V94</f>
        <v>0</v>
      </c>
      <c r="X94" s="513">
        <f t="shared" si="48"/>
        <v>0</v>
      </c>
      <c r="Y94" s="513">
        <f t="shared" si="48"/>
        <v>0</v>
      </c>
      <c r="Z94" s="513">
        <f t="shared" si="48"/>
        <v>0</v>
      </c>
      <c r="AA94" s="513">
        <f t="shared" si="48"/>
        <v>0</v>
      </c>
      <c r="AB94" s="513">
        <f t="shared" si="48"/>
        <v>0</v>
      </c>
      <c r="AC94" s="513">
        <f t="shared" si="48"/>
        <v>0</v>
      </c>
      <c r="AD94" s="513">
        <f t="shared" si="48"/>
        <v>0</v>
      </c>
      <c r="AE94" s="513">
        <f t="shared" si="48"/>
        <v>0</v>
      </c>
      <c r="AF94" s="513">
        <f t="shared" si="48"/>
        <v>0</v>
      </c>
      <c r="AG94" s="513">
        <f t="shared" si="48"/>
        <v>0</v>
      </c>
      <c r="AH94" s="513">
        <f t="shared" si="48"/>
        <v>0</v>
      </c>
      <c r="AI94" s="498">
        <f t="shared" si="3"/>
        <v>0</v>
      </c>
      <c r="AK94" s="825" t="s">
        <v>184</v>
      </c>
      <c r="AL94" s="495" t="s">
        <v>648</v>
      </c>
      <c r="AM94" s="888"/>
      <c r="AN94" s="1014">
        <f>+E94*$AM$94</f>
        <v>0</v>
      </c>
      <c r="AO94" s="1014">
        <f>+F94*$AM$94</f>
        <v>0</v>
      </c>
      <c r="AP94" s="1014">
        <f t="shared" ref="AP94:AY94" si="49">+G94*$AM$94</f>
        <v>0</v>
      </c>
      <c r="AQ94" s="1014">
        <f t="shared" si="49"/>
        <v>0</v>
      </c>
      <c r="AR94" s="1014">
        <f t="shared" si="49"/>
        <v>0</v>
      </c>
      <c r="AS94" s="1014">
        <f t="shared" si="49"/>
        <v>0</v>
      </c>
      <c r="AT94" s="1014">
        <f t="shared" si="49"/>
        <v>0</v>
      </c>
      <c r="AU94" s="1014">
        <f t="shared" si="49"/>
        <v>0</v>
      </c>
      <c r="AV94" s="1014">
        <f t="shared" si="49"/>
        <v>0</v>
      </c>
      <c r="AW94" s="1014">
        <f t="shared" si="49"/>
        <v>0</v>
      </c>
      <c r="AX94" s="1014">
        <f t="shared" si="49"/>
        <v>0</v>
      </c>
      <c r="AY94" s="1014">
        <f t="shared" si="49"/>
        <v>0</v>
      </c>
      <c r="AZ94" s="498">
        <f t="shared" si="5"/>
        <v>0</v>
      </c>
    </row>
    <row r="95" spans="2:52" x14ac:dyDescent="0.2">
      <c r="B95" s="825" t="s">
        <v>766</v>
      </c>
      <c r="C95" s="495" t="s">
        <v>480</v>
      </c>
      <c r="D95" s="496" t="s">
        <v>479</v>
      </c>
      <c r="E95" s="500"/>
      <c r="F95" s="500"/>
      <c r="G95" s="500"/>
      <c r="H95" s="500"/>
      <c r="I95" s="500"/>
      <c r="J95" s="500"/>
      <c r="K95" s="500"/>
      <c r="L95" s="500"/>
      <c r="M95" s="500"/>
      <c r="N95" s="500"/>
      <c r="O95" s="500"/>
      <c r="P95" s="500"/>
      <c r="Q95" s="498">
        <f t="shared" si="1"/>
        <v>0</v>
      </c>
      <c r="R95" s="493"/>
      <c r="S95" s="926"/>
      <c r="T95" s="825" t="s">
        <v>766</v>
      </c>
      <c r="U95" s="495" t="s">
        <v>480</v>
      </c>
      <c r="V95" s="902">
        <f>+J15</f>
        <v>0</v>
      </c>
      <c r="W95" s="513">
        <f t="shared" si="48"/>
        <v>0</v>
      </c>
      <c r="X95" s="513">
        <f t="shared" si="48"/>
        <v>0</v>
      </c>
      <c r="Y95" s="513">
        <f t="shared" si="48"/>
        <v>0</v>
      </c>
      <c r="Z95" s="513">
        <f t="shared" si="48"/>
        <v>0</v>
      </c>
      <c r="AA95" s="513">
        <f t="shared" si="48"/>
        <v>0</v>
      </c>
      <c r="AB95" s="513">
        <f t="shared" si="48"/>
        <v>0</v>
      </c>
      <c r="AC95" s="513">
        <f t="shared" si="48"/>
        <v>0</v>
      </c>
      <c r="AD95" s="513">
        <f t="shared" si="48"/>
        <v>0</v>
      </c>
      <c r="AE95" s="513">
        <f t="shared" si="48"/>
        <v>0</v>
      </c>
      <c r="AF95" s="513">
        <f t="shared" si="48"/>
        <v>0</v>
      </c>
      <c r="AG95" s="513">
        <f t="shared" si="48"/>
        <v>0</v>
      </c>
      <c r="AH95" s="513">
        <f t="shared" si="48"/>
        <v>0</v>
      </c>
      <c r="AI95" s="498">
        <f t="shared" si="3"/>
        <v>0</v>
      </c>
      <c r="AK95" s="825" t="s">
        <v>766</v>
      </c>
      <c r="AL95" s="495" t="s">
        <v>480</v>
      </c>
      <c r="AM95" s="888"/>
      <c r="AN95" s="1014">
        <f>+E95*$AM$95</f>
        <v>0</v>
      </c>
      <c r="AO95" s="1014">
        <f t="shared" ref="AO95:AY95" si="50">+F95*$AM$95</f>
        <v>0</v>
      </c>
      <c r="AP95" s="1014">
        <f>+G95*$AM$95</f>
        <v>0</v>
      </c>
      <c r="AQ95" s="1014">
        <f t="shared" si="50"/>
        <v>0</v>
      </c>
      <c r="AR95" s="1014">
        <f t="shared" si="50"/>
        <v>0</v>
      </c>
      <c r="AS95" s="1014">
        <f t="shared" si="50"/>
        <v>0</v>
      </c>
      <c r="AT95" s="1014">
        <f t="shared" si="50"/>
        <v>0</v>
      </c>
      <c r="AU95" s="1014">
        <f t="shared" si="50"/>
        <v>0</v>
      </c>
      <c r="AV95" s="1014">
        <f t="shared" si="50"/>
        <v>0</v>
      </c>
      <c r="AW95" s="1014">
        <f t="shared" si="50"/>
        <v>0</v>
      </c>
      <c r="AX95" s="1014">
        <f t="shared" si="50"/>
        <v>0</v>
      </c>
      <c r="AY95" s="1014">
        <f t="shared" si="50"/>
        <v>0</v>
      </c>
      <c r="AZ95" s="498">
        <f t="shared" si="5"/>
        <v>0</v>
      </c>
    </row>
    <row r="96" spans="2:52" x14ac:dyDescent="0.2">
      <c r="B96" s="825" t="s">
        <v>320</v>
      </c>
      <c r="C96" s="509" t="s">
        <v>481</v>
      </c>
      <c r="D96" s="510" t="s">
        <v>131</v>
      </c>
      <c r="E96" s="513">
        <f t="shared" ref="E96:P96" si="51">E97+E98</f>
        <v>0</v>
      </c>
      <c r="F96" s="513">
        <f t="shared" si="51"/>
        <v>0</v>
      </c>
      <c r="G96" s="513">
        <f t="shared" si="51"/>
        <v>0</v>
      </c>
      <c r="H96" s="513">
        <f t="shared" si="51"/>
        <v>0</v>
      </c>
      <c r="I96" s="513">
        <f t="shared" si="51"/>
        <v>0</v>
      </c>
      <c r="J96" s="513">
        <f t="shared" si="51"/>
        <v>0</v>
      </c>
      <c r="K96" s="513">
        <f t="shared" si="51"/>
        <v>0</v>
      </c>
      <c r="L96" s="513">
        <f t="shared" si="51"/>
        <v>0</v>
      </c>
      <c r="M96" s="513">
        <f t="shared" si="51"/>
        <v>0</v>
      </c>
      <c r="N96" s="513">
        <f t="shared" si="51"/>
        <v>0</v>
      </c>
      <c r="O96" s="513">
        <f t="shared" si="51"/>
        <v>0</v>
      </c>
      <c r="P96" s="513">
        <f t="shared" si="51"/>
        <v>0</v>
      </c>
      <c r="Q96" s="131">
        <f t="shared" si="1"/>
        <v>0</v>
      </c>
      <c r="R96" s="493"/>
      <c r="S96" s="926"/>
      <c r="T96" s="825" t="s">
        <v>320</v>
      </c>
      <c r="U96" s="509" t="s">
        <v>481</v>
      </c>
      <c r="V96" s="902"/>
      <c r="W96" s="513">
        <f>W97+W98</f>
        <v>0</v>
      </c>
      <c r="X96" s="513">
        <f t="shared" ref="X96:AH96" si="52">X97+X98</f>
        <v>0</v>
      </c>
      <c r="Y96" s="513">
        <f t="shared" si="52"/>
        <v>0</v>
      </c>
      <c r="Z96" s="513">
        <f t="shared" si="52"/>
        <v>0</v>
      </c>
      <c r="AA96" s="513">
        <f t="shared" si="52"/>
        <v>0</v>
      </c>
      <c r="AB96" s="513">
        <f t="shared" si="52"/>
        <v>0</v>
      </c>
      <c r="AC96" s="513">
        <f t="shared" si="52"/>
        <v>0</v>
      </c>
      <c r="AD96" s="513">
        <f t="shared" si="52"/>
        <v>0</v>
      </c>
      <c r="AE96" s="513">
        <f t="shared" si="52"/>
        <v>0</v>
      </c>
      <c r="AF96" s="513">
        <f t="shared" si="52"/>
        <v>0</v>
      </c>
      <c r="AG96" s="513">
        <f t="shared" si="52"/>
        <v>0</v>
      </c>
      <c r="AH96" s="513">
        <f t="shared" si="52"/>
        <v>0</v>
      </c>
      <c r="AI96" s="131">
        <f t="shared" si="3"/>
        <v>0</v>
      </c>
      <c r="AK96" s="825" t="s">
        <v>320</v>
      </c>
      <c r="AL96" s="509" t="s">
        <v>481</v>
      </c>
      <c r="AM96" s="879"/>
      <c r="AN96" s="1014">
        <f>AN97+AN98</f>
        <v>0</v>
      </c>
      <c r="AO96" s="513">
        <f t="shared" ref="AO96:AY96" si="53">AO97+AO98</f>
        <v>0</v>
      </c>
      <c r="AP96" s="513">
        <f t="shared" si="53"/>
        <v>0</v>
      </c>
      <c r="AQ96" s="513">
        <f t="shared" si="53"/>
        <v>0</v>
      </c>
      <c r="AR96" s="513">
        <f t="shared" si="53"/>
        <v>0</v>
      </c>
      <c r="AS96" s="513">
        <f t="shared" si="53"/>
        <v>0</v>
      </c>
      <c r="AT96" s="513">
        <f t="shared" si="53"/>
        <v>0</v>
      </c>
      <c r="AU96" s="513">
        <f t="shared" si="53"/>
        <v>0</v>
      </c>
      <c r="AV96" s="513">
        <f t="shared" si="53"/>
        <v>0</v>
      </c>
      <c r="AW96" s="513">
        <f t="shared" si="53"/>
        <v>0</v>
      </c>
      <c r="AX96" s="513">
        <f t="shared" si="53"/>
        <v>0</v>
      </c>
      <c r="AY96" s="513">
        <f t="shared" si="53"/>
        <v>0</v>
      </c>
      <c r="AZ96" s="131">
        <f t="shared" si="5"/>
        <v>0</v>
      </c>
    </row>
    <row r="97" spans="2:52" x14ac:dyDescent="0.2">
      <c r="B97" s="825" t="s">
        <v>767</v>
      </c>
      <c r="C97" s="511" t="s">
        <v>482</v>
      </c>
      <c r="D97" s="510" t="s">
        <v>131</v>
      </c>
      <c r="E97" s="500"/>
      <c r="F97" s="500"/>
      <c r="G97" s="500"/>
      <c r="H97" s="500"/>
      <c r="I97" s="500"/>
      <c r="J97" s="500"/>
      <c r="K97" s="500"/>
      <c r="L97" s="500"/>
      <c r="M97" s="500"/>
      <c r="N97" s="500"/>
      <c r="O97" s="500"/>
      <c r="P97" s="500"/>
      <c r="Q97" s="131">
        <f t="shared" si="1"/>
        <v>0</v>
      </c>
      <c r="R97" s="493"/>
      <c r="S97" s="926"/>
      <c r="T97" s="825" t="s">
        <v>767</v>
      </c>
      <c r="U97" s="511" t="s">
        <v>482</v>
      </c>
      <c r="V97" s="902">
        <f>+H27</f>
        <v>0</v>
      </c>
      <c r="W97" s="513">
        <f t="shared" ref="W97:AH98" si="54">+E97*$V97</f>
        <v>0</v>
      </c>
      <c r="X97" s="513">
        <f t="shared" si="54"/>
        <v>0</v>
      </c>
      <c r="Y97" s="513">
        <f t="shared" si="54"/>
        <v>0</v>
      </c>
      <c r="Z97" s="513">
        <f t="shared" si="54"/>
        <v>0</v>
      </c>
      <c r="AA97" s="513">
        <f t="shared" si="54"/>
        <v>0</v>
      </c>
      <c r="AB97" s="513">
        <f t="shared" si="54"/>
        <v>0</v>
      </c>
      <c r="AC97" s="513">
        <f t="shared" si="54"/>
        <v>0</v>
      </c>
      <c r="AD97" s="513">
        <f t="shared" si="54"/>
        <v>0</v>
      </c>
      <c r="AE97" s="513">
        <f t="shared" si="54"/>
        <v>0</v>
      </c>
      <c r="AF97" s="513">
        <f t="shared" si="54"/>
        <v>0</v>
      </c>
      <c r="AG97" s="513">
        <f t="shared" si="54"/>
        <v>0</v>
      </c>
      <c r="AH97" s="513">
        <f t="shared" si="54"/>
        <v>0</v>
      </c>
      <c r="AI97" s="131">
        <f t="shared" si="3"/>
        <v>0</v>
      </c>
      <c r="AK97" s="825" t="s">
        <v>767</v>
      </c>
      <c r="AL97" s="511" t="s">
        <v>482</v>
      </c>
      <c r="AM97" s="888"/>
      <c r="AN97" s="1014">
        <f>+E97*$AM$97</f>
        <v>0</v>
      </c>
      <c r="AO97" s="1014">
        <f t="shared" ref="AO97:AY97" si="55">+F97*$AM$97</f>
        <v>0</v>
      </c>
      <c r="AP97" s="1014">
        <f t="shared" si="55"/>
        <v>0</v>
      </c>
      <c r="AQ97" s="1014">
        <f t="shared" si="55"/>
        <v>0</v>
      </c>
      <c r="AR97" s="1014">
        <f>+I97*$AM$97</f>
        <v>0</v>
      </c>
      <c r="AS97" s="1014">
        <f t="shared" si="55"/>
        <v>0</v>
      </c>
      <c r="AT97" s="1014">
        <f t="shared" si="55"/>
        <v>0</v>
      </c>
      <c r="AU97" s="1014">
        <f t="shared" si="55"/>
        <v>0</v>
      </c>
      <c r="AV97" s="1014">
        <f t="shared" si="55"/>
        <v>0</v>
      </c>
      <c r="AW97" s="1014">
        <f t="shared" si="55"/>
        <v>0</v>
      </c>
      <c r="AX97" s="1014">
        <f t="shared" si="55"/>
        <v>0</v>
      </c>
      <c r="AY97" s="1014">
        <f t="shared" si="55"/>
        <v>0</v>
      </c>
      <c r="AZ97" s="131">
        <f t="shared" si="5"/>
        <v>0</v>
      </c>
    </row>
    <row r="98" spans="2:52" x14ac:dyDescent="0.2">
      <c r="B98" s="825" t="s">
        <v>768</v>
      </c>
      <c r="C98" s="511" t="s">
        <v>483</v>
      </c>
      <c r="D98" s="510" t="s">
        <v>131</v>
      </c>
      <c r="E98" s="500"/>
      <c r="F98" s="500"/>
      <c r="G98" s="500"/>
      <c r="H98" s="500"/>
      <c r="I98" s="500"/>
      <c r="J98" s="500"/>
      <c r="K98" s="500"/>
      <c r="L98" s="500"/>
      <c r="M98" s="500"/>
      <c r="N98" s="500"/>
      <c r="O98" s="500"/>
      <c r="P98" s="500"/>
      <c r="Q98" s="131">
        <f t="shared" si="1"/>
        <v>0</v>
      </c>
      <c r="R98" s="493"/>
      <c r="S98" s="926"/>
      <c r="T98" s="825" t="s">
        <v>768</v>
      </c>
      <c r="U98" s="511" t="s">
        <v>483</v>
      </c>
      <c r="V98" s="902">
        <f>+H28</f>
        <v>0</v>
      </c>
      <c r="W98" s="513">
        <f t="shared" si="54"/>
        <v>0</v>
      </c>
      <c r="X98" s="513">
        <f t="shared" si="54"/>
        <v>0</v>
      </c>
      <c r="Y98" s="513">
        <f t="shared" si="54"/>
        <v>0</v>
      </c>
      <c r="Z98" s="513">
        <f t="shared" si="54"/>
        <v>0</v>
      </c>
      <c r="AA98" s="513">
        <f t="shared" si="54"/>
        <v>0</v>
      </c>
      <c r="AB98" s="513">
        <f t="shared" si="54"/>
        <v>0</v>
      </c>
      <c r="AC98" s="513">
        <f t="shared" si="54"/>
        <v>0</v>
      </c>
      <c r="AD98" s="513">
        <f t="shared" si="54"/>
        <v>0</v>
      </c>
      <c r="AE98" s="513">
        <f t="shared" si="54"/>
        <v>0</v>
      </c>
      <c r="AF98" s="513">
        <f t="shared" si="54"/>
        <v>0</v>
      </c>
      <c r="AG98" s="513">
        <f t="shared" si="54"/>
        <v>0</v>
      </c>
      <c r="AH98" s="513">
        <f t="shared" si="54"/>
        <v>0</v>
      </c>
      <c r="AI98" s="131">
        <f t="shared" si="3"/>
        <v>0</v>
      </c>
      <c r="AK98" s="825" t="s">
        <v>768</v>
      </c>
      <c r="AL98" s="511" t="s">
        <v>483</v>
      </c>
      <c r="AM98" s="888"/>
      <c r="AN98" s="1014">
        <f>+E98*$AM$98</f>
        <v>0</v>
      </c>
      <c r="AO98" s="1014">
        <f t="shared" ref="AO98:AY98" si="56">+F98*$AM$98</f>
        <v>0</v>
      </c>
      <c r="AP98" s="1014">
        <f t="shared" si="56"/>
        <v>0</v>
      </c>
      <c r="AQ98" s="1014">
        <f t="shared" si="56"/>
        <v>0</v>
      </c>
      <c r="AR98" s="1014">
        <f t="shared" si="56"/>
        <v>0</v>
      </c>
      <c r="AS98" s="1014">
        <f>+J98*$AM$98</f>
        <v>0</v>
      </c>
      <c r="AT98" s="1014">
        <f t="shared" si="56"/>
        <v>0</v>
      </c>
      <c r="AU98" s="1014">
        <f t="shared" si="56"/>
        <v>0</v>
      </c>
      <c r="AV98" s="1014">
        <f t="shared" si="56"/>
        <v>0</v>
      </c>
      <c r="AW98" s="1014">
        <f t="shared" si="56"/>
        <v>0</v>
      </c>
      <c r="AX98" s="1014">
        <f t="shared" si="56"/>
        <v>0</v>
      </c>
      <c r="AY98" s="1014">
        <f t="shared" si="56"/>
        <v>0</v>
      </c>
      <c r="AZ98" s="131">
        <f t="shared" si="5"/>
        <v>0</v>
      </c>
    </row>
    <row r="99" spans="2:52" x14ac:dyDescent="0.2">
      <c r="B99" s="825" t="s">
        <v>323</v>
      </c>
      <c r="C99" s="512" t="s">
        <v>484</v>
      </c>
      <c r="D99" s="510" t="s">
        <v>485</v>
      </c>
      <c r="E99" s="513">
        <f t="shared" ref="E99:P99" si="57">E100+E101</f>
        <v>0</v>
      </c>
      <c r="F99" s="513">
        <f t="shared" si="57"/>
        <v>0</v>
      </c>
      <c r="G99" s="513">
        <f t="shared" si="57"/>
        <v>0</v>
      </c>
      <c r="H99" s="513">
        <f t="shared" si="57"/>
        <v>0</v>
      </c>
      <c r="I99" s="513">
        <f t="shared" si="57"/>
        <v>0</v>
      </c>
      <c r="J99" s="513">
        <f t="shared" si="57"/>
        <v>0</v>
      </c>
      <c r="K99" s="513">
        <f t="shared" si="57"/>
        <v>0</v>
      </c>
      <c r="L99" s="513">
        <f t="shared" si="57"/>
        <v>0</v>
      </c>
      <c r="M99" s="513">
        <f t="shared" si="57"/>
        <v>0</v>
      </c>
      <c r="N99" s="513">
        <f t="shared" si="57"/>
        <v>0</v>
      </c>
      <c r="O99" s="513">
        <f t="shared" si="57"/>
        <v>0</v>
      </c>
      <c r="P99" s="513">
        <f t="shared" si="57"/>
        <v>0</v>
      </c>
      <c r="Q99" s="131">
        <f t="shared" si="1"/>
        <v>0</v>
      </c>
      <c r="R99" s="493"/>
      <c r="S99" s="926"/>
      <c r="T99" s="825" t="s">
        <v>323</v>
      </c>
      <c r="U99" s="512" t="s">
        <v>484</v>
      </c>
      <c r="V99" s="902"/>
      <c r="W99" s="513">
        <f>W100+W101</f>
        <v>0</v>
      </c>
      <c r="X99" s="513">
        <f t="shared" ref="X99:AH99" si="58">X100+X101</f>
        <v>0</v>
      </c>
      <c r="Y99" s="513">
        <f t="shared" si="58"/>
        <v>0</v>
      </c>
      <c r="Z99" s="513">
        <f t="shared" si="58"/>
        <v>0</v>
      </c>
      <c r="AA99" s="513">
        <f t="shared" si="58"/>
        <v>0</v>
      </c>
      <c r="AB99" s="513">
        <f t="shared" si="58"/>
        <v>0</v>
      </c>
      <c r="AC99" s="513">
        <f t="shared" si="58"/>
        <v>0</v>
      </c>
      <c r="AD99" s="513">
        <f t="shared" si="58"/>
        <v>0</v>
      </c>
      <c r="AE99" s="513">
        <f t="shared" si="58"/>
        <v>0</v>
      </c>
      <c r="AF99" s="513">
        <f t="shared" si="58"/>
        <v>0</v>
      </c>
      <c r="AG99" s="513">
        <f t="shared" si="58"/>
        <v>0</v>
      </c>
      <c r="AH99" s="513">
        <f t="shared" si="58"/>
        <v>0</v>
      </c>
      <c r="AI99" s="131">
        <f t="shared" si="3"/>
        <v>0</v>
      </c>
      <c r="AK99" s="825" t="s">
        <v>323</v>
      </c>
      <c r="AL99" s="512" t="s">
        <v>484</v>
      </c>
      <c r="AM99" s="879"/>
      <c r="AN99" s="1014">
        <f>AN100+AN101</f>
        <v>0</v>
      </c>
      <c r="AO99" s="513">
        <f t="shared" ref="AO99:AY99" si="59">AO100+AO101</f>
        <v>0</v>
      </c>
      <c r="AP99" s="513">
        <f t="shared" si="59"/>
        <v>0</v>
      </c>
      <c r="AQ99" s="513">
        <f t="shared" si="59"/>
        <v>0</v>
      </c>
      <c r="AR99" s="513">
        <f t="shared" si="59"/>
        <v>0</v>
      </c>
      <c r="AS99" s="513">
        <f t="shared" si="59"/>
        <v>0</v>
      </c>
      <c r="AT99" s="513">
        <f t="shared" si="59"/>
        <v>0</v>
      </c>
      <c r="AU99" s="513">
        <f t="shared" si="59"/>
        <v>0</v>
      </c>
      <c r="AV99" s="513">
        <f t="shared" si="59"/>
        <v>0</v>
      </c>
      <c r="AW99" s="513">
        <f t="shared" si="59"/>
        <v>0</v>
      </c>
      <c r="AX99" s="513">
        <f t="shared" si="59"/>
        <v>0</v>
      </c>
      <c r="AY99" s="513">
        <f t="shared" si="59"/>
        <v>0</v>
      </c>
      <c r="AZ99" s="131">
        <f t="shared" si="5"/>
        <v>0</v>
      </c>
    </row>
    <row r="100" spans="2:52" x14ac:dyDescent="0.2">
      <c r="B100" s="826" t="s">
        <v>769</v>
      </c>
      <c r="C100" s="512" t="s">
        <v>496</v>
      </c>
      <c r="D100" s="510" t="s">
        <v>485</v>
      </c>
      <c r="E100" s="500"/>
      <c r="F100" s="500"/>
      <c r="G100" s="500"/>
      <c r="H100" s="500"/>
      <c r="I100" s="500"/>
      <c r="J100" s="500"/>
      <c r="K100" s="500"/>
      <c r="L100" s="500"/>
      <c r="M100" s="500"/>
      <c r="N100" s="500"/>
      <c r="O100" s="500"/>
      <c r="P100" s="500"/>
      <c r="Q100" s="131">
        <f t="shared" si="1"/>
        <v>0</v>
      </c>
      <c r="R100" s="493"/>
      <c r="S100" s="926"/>
      <c r="T100" s="826" t="s">
        <v>769</v>
      </c>
      <c r="U100" s="512" t="s">
        <v>496</v>
      </c>
      <c r="V100" s="903">
        <f>+H53</f>
        <v>0</v>
      </c>
      <c r="W100" s="513">
        <f t="shared" ref="W100:AH101" si="60">+E100*$V100</f>
        <v>0</v>
      </c>
      <c r="X100" s="513">
        <f t="shared" si="60"/>
        <v>0</v>
      </c>
      <c r="Y100" s="513">
        <f t="shared" si="60"/>
        <v>0</v>
      </c>
      <c r="Z100" s="513">
        <f t="shared" si="60"/>
        <v>0</v>
      </c>
      <c r="AA100" s="513">
        <f t="shared" si="60"/>
        <v>0</v>
      </c>
      <c r="AB100" s="513">
        <f t="shared" si="60"/>
        <v>0</v>
      </c>
      <c r="AC100" s="513">
        <f t="shared" si="60"/>
        <v>0</v>
      </c>
      <c r="AD100" s="513">
        <f t="shared" si="60"/>
        <v>0</v>
      </c>
      <c r="AE100" s="513">
        <f t="shared" si="60"/>
        <v>0</v>
      </c>
      <c r="AF100" s="513">
        <f t="shared" si="60"/>
        <v>0</v>
      </c>
      <c r="AG100" s="513">
        <f t="shared" si="60"/>
        <v>0</v>
      </c>
      <c r="AH100" s="513">
        <f t="shared" si="60"/>
        <v>0</v>
      </c>
      <c r="AI100" s="131">
        <f t="shared" si="3"/>
        <v>0</v>
      </c>
      <c r="AK100" s="826" t="s">
        <v>769</v>
      </c>
      <c r="AL100" s="512" t="s">
        <v>496</v>
      </c>
      <c r="AM100" s="888"/>
      <c r="AN100" s="1014">
        <f>+E100*$AM$100</f>
        <v>0</v>
      </c>
      <c r="AO100" s="1014">
        <f t="shared" ref="AO100:AY100" si="61">+F100*$AM$100</f>
        <v>0</v>
      </c>
      <c r="AP100" s="1014">
        <f t="shared" si="61"/>
        <v>0</v>
      </c>
      <c r="AQ100" s="1014">
        <f t="shared" si="61"/>
        <v>0</v>
      </c>
      <c r="AR100" s="1014">
        <f t="shared" si="61"/>
        <v>0</v>
      </c>
      <c r="AS100" s="1014">
        <f t="shared" si="61"/>
        <v>0</v>
      </c>
      <c r="AT100" s="1014">
        <f>+K100*$AM$100</f>
        <v>0</v>
      </c>
      <c r="AU100" s="1014">
        <f t="shared" si="61"/>
        <v>0</v>
      </c>
      <c r="AV100" s="1014">
        <f t="shared" si="61"/>
        <v>0</v>
      </c>
      <c r="AW100" s="1014">
        <f t="shared" si="61"/>
        <v>0</v>
      </c>
      <c r="AX100" s="1014">
        <f t="shared" si="61"/>
        <v>0</v>
      </c>
      <c r="AY100" s="1014">
        <f t="shared" si="61"/>
        <v>0</v>
      </c>
      <c r="AZ100" s="131">
        <f t="shared" si="5"/>
        <v>0</v>
      </c>
    </row>
    <row r="101" spans="2:52" x14ac:dyDescent="0.2">
      <c r="B101" s="832" t="s">
        <v>770</v>
      </c>
      <c r="C101" s="527" t="s">
        <v>491</v>
      </c>
      <c r="D101" s="528" t="s">
        <v>485</v>
      </c>
      <c r="E101" s="506"/>
      <c r="F101" s="506"/>
      <c r="G101" s="506"/>
      <c r="H101" s="506"/>
      <c r="I101" s="506"/>
      <c r="J101" s="506"/>
      <c r="K101" s="506"/>
      <c r="L101" s="506"/>
      <c r="M101" s="506"/>
      <c r="N101" s="506"/>
      <c r="O101" s="506"/>
      <c r="P101" s="506"/>
      <c r="Q101" s="529">
        <f t="shared" si="1"/>
        <v>0</v>
      </c>
      <c r="R101" s="493"/>
      <c r="S101" s="926"/>
      <c r="T101" s="832" t="s">
        <v>770</v>
      </c>
      <c r="U101" s="765" t="s">
        <v>491</v>
      </c>
      <c r="V101" s="903">
        <f>+J53</f>
        <v>0</v>
      </c>
      <c r="W101" s="521">
        <f t="shared" si="60"/>
        <v>0</v>
      </c>
      <c r="X101" s="521">
        <f t="shared" si="60"/>
        <v>0</v>
      </c>
      <c r="Y101" s="521">
        <f t="shared" si="60"/>
        <v>0</v>
      </c>
      <c r="Z101" s="521">
        <f t="shared" si="60"/>
        <v>0</v>
      </c>
      <c r="AA101" s="521">
        <f t="shared" si="60"/>
        <v>0</v>
      </c>
      <c r="AB101" s="521">
        <f t="shared" si="60"/>
        <v>0</v>
      </c>
      <c r="AC101" s="521">
        <f t="shared" si="60"/>
        <v>0</v>
      </c>
      <c r="AD101" s="521">
        <f t="shared" si="60"/>
        <v>0</v>
      </c>
      <c r="AE101" s="521">
        <f t="shared" si="60"/>
        <v>0</v>
      </c>
      <c r="AF101" s="521">
        <f t="shared" si="60"/>
        <v>0</v>
      </c>
      <c r="AG101" s="521">
        <f t="shared" si="60"/>
        <v>0</v>
      </c>
      <c r="AH101" s="521">
        <f t="shared" si="60"/>
        <v>0</v>
      </c>
      <c r="AI101" s="132">
        <f t="shared" si="3"/>
        <v>0</v>
      </c>
      <c r="AK101" s="832" t="s">
        <v>770</v>
      </c>
      <c r="AL101" s="765" t="s">
        <v>491</v>
      </c>
      <c r="AM101" s="888"/>
      <c r="AN101" s="1015">
        <f>+E101*$AM$101</f>
        <v>0</v>
      </c>
      <c r="AO101" s="1015">
        <f t="shared" ref="AO101:AY101" si="62">+F101*$AM$101</f>
        <v>0</v>
      </c>
      <c r="AP101" s="1015">
        <f t="shared" si="62"/>
        <v>0</v>
      </c>
      <c r="AQ101" s="1015">
        <f t="shared" si="62"/>
        <v>0</v>
      </c>
      <c r="AR101" s="1015">
        <f t="shared" si="62"/>
        <v>0</v>
      </c>
      <c r="AS101" s="1015">
        <f t="shared" si="62"/>
        <v>0</v>
      </c>
      <c r="AT101" s="1015">
        <f t="shared" si="62"/>
        <v>0</v>
      </c>
      <c r="AU101" s="1015">
        <f>+L101*$AM$101</f>
        <v>0</v>
      </c>
      <c r="AV101" s="1015">
        <f t="shared" si="62"/>
        <v>0</v>
      </c>
      <c r="AW101" s="1015">
        <f t="shared" si="62"/>
        <v>0</v>
      </c>
      <c r="AX101" s="1015">
        <f t="shared" si="62"/>
        <v>0</v>
      </c>
      <c r="AY101" s="1015">
        <f t="shared" si="62"/>
        <v>0</v>
      </c>
      <c r="AZ101" s="132">
        <f t="shared" si="5"/>
        <v>0</v>
      </c>
    </row>
    <row r="102" spans="2:52" x14ac:dyDescent="0.2">
      <c r="B102" s="833"/>
      <c r="C102" s="527" t="s">
        <v>677</v>
      </c>
      <c r="D102" s="528"/>
      <c r="E102" s="770"/>
      <c r="F102" s="770"/>
      <c r="G102" s="770"/>
      <c r="H102" s="770"/>
      <c r="I102" s="770"/>
      <c r="J102" s="770"/>
      <c r="K102" s="770"/>
      <c r="L102" s="770"/>
      <c r="M102" s="770"/>
      <c r="N102" s="770"/>
      <c r="O102" s="770"/>
      <c r="P102" s="770"/>
      <c r="Q102" s="529">
        <f t="shared" si="1"/>
        <v>0</v>
      </c>
      <c r="R102" s="493"/>
      <c r="S102" s="926"/>
      <c r="T102" s="833"/>
      <c r="U102" s="491" t="s">
        <v>677</v>
      </c>
      <c r="V102" s="906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4">
        <f t="shared" si="3"/>
        <v>0</v>
      </c>
      <c r="AK102" s="833"/>
      <c r="AL102" s="491" t="s">
        <v>677</v>
      </c>
      <c r="AM102" s="836"/>
      <c r="AN102" s="1016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4">
        <f t="shared" si="5"/>
        <v>0</v>
      </c>
    </row>
    <row r="103" spans="2:52" x14ac:dyDescent="0.2">
      <c r="B103" s="818" t="s">
        <v>272</v>
      </c>
      <c r="C103" s="491" t="s">
        <v>501</v>
      </c>
      <c r="D103" s="515" t="s">
        <v>131</v>
      </c>
      <c r="E103" s="133">
        <f>E104+E121</f>
        <v>0</v>
      </c>
      <c r="F103" s="133">
        <f t="shared" ref="F103:P103" si="63">F104+F121</f>
        <v>0</v>
      </c>
      <c r="G103" s="133">
        <f t="shared" si="63"/>
        <v>0</v>
      </c>
      <c r="H103" s="133">
        <f t="shared" si="63"/>
        <v>0</v>
      </c>
      <c r="I103" s="133">
        <f t="shared" si="63"/>
        <v>0</v>
      </c>
      <c r="J103" s="133">
        <f t="shared" si="63"/>
        <v>0</v>
      </c>
      <c r="K103" s="133">
        <f t="shared" si="63"/>
        <v>0</v>
      </c>
      <c r="L103" s="133">
        <f t="shared" si="63"/>
        <v>0</v>
      </c>
      <c r="M103" s="133">
        <f t="shared" si="63"/>
        <v>0</v>
      </c>
      <c r="N103" s="133">
        <f t="shared" si="63"/>
        <v>0</v>
      </c>
      <c r="O103" s="133">
        <f t="shared" si="63"/>
        <v>0</v>
      </c>
      <c r="P103" s="133">
        <f t="shared" si="63"/>
        <v>0</v>
      </c>
      <c r="Q103" s="134">
        <f t="shared" si="1"/>
        <v>0</v>
      </c>
      <c r="R103" s="493"/>
      <c r="S103" s="926"/>
      <c r="T103" s="818" t="s">
        <v>272</v>
      </c>
      <c r="U103" s="491" t="s">
        <v>501</v>
      </c>
      <c r="V103" s="906"/>
      <c r="W103" s="133">
        <f>W104+W121</f>
        <v>0</v>
      </c>
      <c r="X103" s="133">
        <f t="shared" ref="X103:AH103" si="64">X104+X121</f>
        <v>0</v>
      </c>
      <c r="Y103" s="133">
        <f t="shared" si="64"/>
        <v>0</v>
      </c>
      <c r="Z103" s="133">
        <f t="shared" si="64"/>
        <v>0</v>
      </c>
      <c r="AA103" s="133">
        <f t="shared" si="64"/>
        <v>0</v>
      </c>
      <c r="AB103" s="133">
        <f t="shared" si="64"/>
        <v>0</v>
      </c>
      <c r="AC103" s="133">
        <f t="shared" si="64"/>
        <v>0</v>
      </c>
      <c r="AD103" s="133">
        <f t="shared" si="64"/>
        <v>0</v>
      </c>
      <c r="AE103" s="133">
        <f t="shared" si="64"/>
        <v>0</v>
      </c>
      <c r="AF103" s="133">
        <f t="shared" si="64"/>
        <v>0</v>
      </c>
      <c r="AG103" s="133">
        <f t="shared" si="64"/>
        <v>0</v>
      </c>
      <c r="AH103" s="133">
        <f t="shared" si="64"/>
        <v>0</v>
      </c>
      <c r="AI103" s="134">
        <f t="shared" si="3"/>
        <v>0</v>
      </c>
      <c r="AK103" s="818" t="s">
        <v>272</v>
      </c>
      <c r="AL103" s="491" t="s">
        <v>501</v>
      </c>
      <c r="AM103" s="836"/>
      <c r="AN103" s="1016">
        <f>AN104+AN121</f>
        <v>0</v>
      </c>
      <c r="AO103" s="133">
        <f t="shared" ref="AO103:AY103" si="65">AO104+AO121</f>
        <v>0</v>
      </c>
      <c r="AP103" s="133">
        <f t="shared" si="65"/>
        <v>0</v>
      </c>
      <c r="AQ103" s="133">
        <f t="shared" si="65"/>
        <v>0</v>
      </c>
      <c r="AR103" s="133">
        <f t="shared" si="65"/>
        <v>0</v>
      </c>
      <c r="AS103" s="133">
        <f t="shared" si="65"/>
        <v>0</v>
      </c>
      <c r="AT103" s="133">
        <f t="shared" si="65"/>
        <v>0</v>
      </c>
      <c r="AU103" s="133">
        <f t="shared" si="65"/>
        <v>0</v>
      </c>
      <c r="AV103" s="133">
        <f t="shared" si="65"/>
        <v>0</v>
      </c>
      <c r="AW103" s="133">
        <f t="shared" si="65"/>
        <v>0</v>
      </c>
      <c r="AX103" s="133">
        <f t="shared" si="65"/>
        <v>0</v>
      </c>
      <c r="AY103" s="133">
        <f t="shared" si="65"/>
        <v>0</v>
      </c>
      <c r="AZ103" s="134">
        <f t="shared" si="5"/>
        <v>0</v>
      </c>
    </row>
    <row r="104" spans="2:52" x14ac:dyDescent="0.2">
      <c r="B104" s="822" t="s">
        <v>419</v>
      </c>
      <c r="C104" s="507" t="s">
        <v>678</v>
      </c>
      <c r="D104" s="508" t="s">
        <v>131</v>
      </c>
      <c r="E104" s="135">
        <f t="shared" ref="E104:P104" si="66">E108+E114</f>
        <v>0</v>
      </c>
      <c r="F104" s="135">
        <f t="shared" si="66"/>
        <v>0</v>
      </c>
      <c r="G104" s="135">
        <f t="shared" si="66"/>
        <v>0</v>
      </c>
      <c r="H104" s="135">
        <f t="shared" si="66"/>
        <v>0</v>
      </c>
      <c r="I104" s="135">
        <f t="shared" si="66"/>
        <v>0</v>
      </c>
      <c r="J104" s="135">
        <f t="shared" si="66"/>
        <v>0</v>
      </c>
      <c r="K104" s="135">
        <f t="shared" si="66"/>
        <v>0</v>
      </c>
      <c r="L104" s="135">
        <f t="shared" si="66"/>
        <v>0</v>
      </c>
      <c r="M104" s="135">
        <f t="shared" si="66"/>
        <v>0</v>
      </c>
      <c r="N104" s="135">
        <f t="shared" si="66"/>
        <v>0</v>
      </c>
      <c r="O104" s="135">
        <f t="shared" si="66"/>
        <v>0</v>
      </c>
      <c r="P104" s="135">
        <f t="shared" si="66"/>
        <v>0</v>
      </c>
      <c r="Q104" s="130">
        <f t="shared" si="1"/>
        <v>0</v>
      </c>
      <c r="R104" s="493"/>
      <c r="S104" s="926"/>
      <c r="T104" s="822" t="s">
        <v>419</v>
      </c>
      <c r="U104" s="507" t="s">
        <v>678</v>
      </c>
      <c r="V104" s="905"/>
      <c r="W104" s="135">
        <f>W105+W111</f>
        <v>0</v>
      </c>
      <c r="X104" s="135">
        <f t="shared" ref="X104:AH104" si="67">X105+X111</f>
        <v>0</v>
      </c>
      <c r="Y104" s="135">
        <f t="shared" si="67"/>
        <v>0</v>
      </c>
      <c r="Z104" s="135">
        <f t="shared" si="67"/>
        <v>0</v>
      </c>
      <c r="AA104" s="135">
        <f t="shared" si="67"/>
        <v>0</v>
      </c>
      <c r="AB104" s="135">
        <f t="shared" si="67"/>
        <v>0</v>
      </c>
      <c r="AC104" s="135">
        <f t="shared" si="67"/>
        <v>0</v>
      </c>
      <c r="AD104" s="135">
        <f t="shared" si="67"/>
        <v>0</v>
      </c>
      <c r="AE104" s="135">
        <f t="shared" si="67"/>
        <v>0</v>
      </c>
      <c r="AF104" s="135">
        <f t="shared" si="67"/>
        <v>0</v>
      </c>
      <c r="AG104" s="135">
        <f t="shared" si="67"/>
        <v>0</v>
      </c>
      <c r="AH104" s="135">
        <f t="shared" si="67"/>
        <v>0</v>
      </c>
      <c r="AI104" s="130">
        <f t="shared" si="3"/>
        <v>0</v>
      </c>
      <c r="AK104" s="822" t="s">
        <v>419</v>
      </c>
      <c r="AL104" s="507" t="s">
        <v>678</v>
      </c>
      <c r="AM104" s="882"/>
      <c r="AN104" s="1013">
        <f>AN105+AN111</f>
        <v>0</v>
      </c>
      <c r="AO104" s="135">
        <f t="shared" ref="AO104:AY104" si="68">AO105+AO111</f>
        <v>0</v>
      </c>
      <c r="AP104" s="135">
        <f t="shared" si="68"/>
        <v>0</v>
      </c>
      <c r="AQ104" s="135">
        <f t="shared" si="68"/>
        <v>0</v>
      </c>
      <c r="AR104" s="135">
        <f t="shared" si="68"/>
        <v>0</v>
      </c>
      <c r="AS104" s="135">
        <f t="shared" si="68"/>
        <v>0</v>
      </c>
      <c r="AT104" s="135">
        <f t="shared" si="68"/>
        <v>0</v>
      </c>
      <c r="AU104" s="135">
        <f t="shared" si="68"/>
        <v>0</v>
      </c>
      <c r="AV104" s="135">
        <f t="shared" si="68"/>
        <v>0</v>
      </c>
      <c r="AW104" s="135">
        <f t="shared" si="68"/>
        <v>0</v>
      </c>
      <c r="AX104" s="135">
        <f t="shared" si="68"/>
        <v>0</v>
      </c>
      <c r="AY104" s="135">
        <f t="shared" si="68"/>
        <v>0</v>
      </c>
      <c r="AZ104" s="130">
        <f t="shared" si="5"/>
        <v>0</v>
      </c>
    </row>
    <row r="105" spans="2:52" x14ac:dyDescent="0.2">
      <c r="B105" s="825"/>
      <c r="C105" s="511" t="s">
        <v>502</v>
      </c>
      <c r="D105" s="526"/>
      <c r="E105" s="513"/>
      <c r="F105" s="513"/>
      <c r="G105" s="513"/>
      <c r="H105" s="513"/>
      <c r="I105" s="513"/>
      <c r="J105" s="513"/>
      <c r="K105" s="513"/>
      <c r="L105" s="513"/>
      <c r="M105" s="513"/>
      <c r="N105" s="513"/>
      <c r="O105" s="513"/>
      <c r="P105" s="513"/>
      <c r="Q105" s="498">
        <f t="shared" si="1"/>
        <v>0</v>
      </c>
      <c r="R105" s="493"/>
      <c r="S105" s="926"/>
      <c r="T105" s="825"/>
      <c r="U105" s="511" t="s">
        <v>502</v>
      </c>
      <c r="V105" s="902"/>
      <c r="W105" s="513">
        <f>+W107+W108</f>
        <v>0</v>
      </c>
      <c r="X105" s="513">
        <f t="shared" ref="X105:AH105" si="69">+X107+X108</f>
        <v>0</v>
      </c>
      <c r="Y105" s="513">
        <f t="shared" si="69"/>
        <v>0</v>
      </c>
      <c r="Z105" s="513">
        <f t="shared" si="69"/>
        <v>0</v>
      </c>
      <c r="AA105" s="513">
        <f t="shared" si="69"/>
        <v>0</v>
      </c>
      <c r="AB105" s="513">
        <f t="shared" si="69"/>
        <v>0</v>
      </c>
      <c r="AC105" s="513">
        <f t="shared" si="69"/>
        <v>0</v>
      </c>
      <c r="AD105" s="513">
        <f t="shared" si="69"/>
        <v>0</v>
      </c>
      <c r="AE105" s="513">
        <f t="shared" si="69"/>
        <v>0</v>
      </c>
      <c r="AF105" s="513">
        <f t="shared" si="69"/>
        <v>0</v>
      </c>
      <c r="AG105" s="513">
        <f t="shared" si="69"/>
        <v>0</v>
      </c>
      <c r="AH105" s="513">
        <f t="shared" si="69"/>
        <v>0</v>
      </c>
      <c r="AI105" s="498">
        <f t="shared" si="3"/>
        <v>0</v>
      </c>
      <c r="AK105" s="825"/>
      <c r="AL105" s="511" t="s">
        <v>502</v>
      </c>
      <c r="AM105" s="879"/>
      <c r="AN105" s="1014">
        <f>+AN107+AN108</f>
        <v>0</v>
      </c>
      <c r="AO105" s="513">
        <f t="shared" ref="AO105:AY105" si="70">+AO107+AO108</f>
        <v>0</v>
      </c>
      <c r="AP105" s="513">
        <f t="shared" si="70"/>
        <v>0</v>
      </c>
      <c r="AQ105" s="513">
        <f t="shared" si="70"/>
        <v>0</v>
      </c>
      <c r="AR105" s="513">
        <f t="shared" si="70"/>
        <v>0</v>
      </c>
      <c r="AS105" s="513">
        <f t="shared" si="70"/>
        <v>0</v>
      </c>
      <c r="AT105" s="513">
        <f t="shared" si="70"/>
        <v>0</v>
      </c>
      <c r="AU105" s="513">
        <f t="shared" si="70"/>
        <v>0</v>
      </c>
      <c r="AV105" s="513">
        <f t="shared" si="70"/>
        <v>0</v>
      </c>
      <c r="AW105" s="513">
        <f t="shared" si="70"/>
        <v>0</v>
      </c>
      <c r="AX105" s="513">
        <f t="shared" si="70"/>
        <v>0</v>
      </c>
      <c r="AY105" s="513">
        <f t="shared" si="70"/>
        <v>0</v>
      </c>
      <c r="AZ105" s="498">
        <f t="shared" si="5"/>
        <v>0</v>
      </c>
    </row>
    <row r="106" spans="2:52" x14ac:dyDescent="0.2">
      <c r="B106" s="825" t="s">
        <v>33</v>
      </c>
      <c r="C106" s="509" t="s">
        <v>488</v>
      </c>
      <c r="D106" s="510"/>
      <c r="E106" s="513"/>
      <c r="F106" s="513"/>
      <c r="G106" s="513"/>
      <c r="H106" s="513"/>
      <c r="I106" s="513"/>
      <c r="J106" s="513"/>
      <c r="K106" s="513"/>
      <c r="L106" s="513"/>
      <c r="M106" s="513"/>
      <c r="N106" s="513"/>
      <c r="O106" s="513"/>
      <c r="P106" s="513"/>
      <c r="Q106" s="498">
        <f t="shared" si="1"/>
        <v>0</v>
      </c>
      <c r="R106" s="493"/>
      <c r="S106" s="926"/>
      <c r="T106" s="825" t="s">
        <v>33</v>
      </c>
      <c r="U106" s="509" t="s">
        <v>488</v>
      </c>
      <c r="V106" s="902"/>
      <c r="W106" s="513"/>
      <c r="X106" s="513"/>
      <c r="Y106" s="513"/>
      <c r="Z106" s="513"/>
      <c r="AA106" s="513"/>
      <c r="AB106" s="513"/>
      <c r="AC106" s="513"/>
      <c r="AD106" s="513"/>
      <c r="AE106" s="513"/>
      <c r="AF106" s="513"/>
      <c r="AG106" s="513"/>
      <c r="AH106" s="513"/>
      <c r="AI106" s="498">
        <f t="shared" si="3"/>
        <v>0</v>
      </c>
      <c r="AK106" s="825" t="s">
        <v>33</v>
      </c>
      <c r="AL106" s="509" t="s">
        <v>488</v>
      </c>
      <c r="AM106" s="879"/>
      <c r="AN106" s="1014"/>
      <c r="AO106" s="513"/>
      <c r="AP106" s="513"/>
      <c r="AQ106" s="513"/>
      <c r="AR106" s="513"/>
      <c r="AS106" s="513"/>
      <c r="AT106" s="513"/>
      <c r="AU106" s="513"/>
      <c r="AV106" s="513"/>
      <c r="AW106" s="513"/>
      <c r="AX106" s="513"/>
      <c r="AY106" s="513"/>
      <c r="AZ106" s="498">
        <f t="shared" si="5"/>
        <v>0</v>
      </c>
    </row>
    <row r="107" spans="2:52" x14ac:dyDescent="0.2">
      <c r="B107" s="825" t="s">
        <v>34</v>
      </c>
      <c r="C107" s="495" t="s">
        <v>648</v>
      </c>
      <c r="D107" s="510" t="s">
        <v>479</v>
      </c>
      <c r="E107" s="500"/>
      <c r="F107" s="500"/>
      <c r="G107" s="500"/>
      <c r="H107" s="500"/>
      <c r="I107" s="500"/>
      <c r="J107" s="500"/>
      <c r="K107" s="500"/>
      <c r="L107" s="500"/>
      <c r="M107" s="500"/>
      <c r="N107" s="500"/>
      <c r="O107" s="500"/>
      <c r="P107" s="500"/>
      <c r="Q107" s="131">
        <f t="shared" si="1"/>
        <v>0</v>
      </c>
      <c r="R107" s="493"/>
      <c r="S107" s="926"/>
      <c r="T107" s="825" t="s">
        <v>34</v>
      </c>
      <c r="U107" s="495" t="s">
        <v>648</v>
      </c>
      <c r="V107" s="902">
        <f>+$H$16</f>
        <v>0</v>
      </c>
      <c r="W107" s="513">
        <f t="shared" ref="W107:AH107" si="71">+E107*$V107</f>
        <v>0</v>
      </c>
      <c r="X107" s="513">
        <f t="shared" si="71"/>
        <v>0</v>
      </c>
      <c r="Y107" s="513">
        <f t="shared" si="71"/>
        <v>0</v>
      </c>
      <c r="Z107" s="513">
        <f t="shared" si="71"/>
        <v>0</v>
      </c>
      <c r="AA107" s="513">
        <f t="shared" si="71"/>
        <v>0</v>
      </c>
      <c r="AB107" s="513">
        <f t="shared" si="71"/>
        <v>0</v>
      </c>
      <c r="AC107" s="513">
        <f t="shared" si="71"/>
        <v>0</v>
      </c>
      <c r="AD107" s="513">
        <f t="shared" si="71"/>
        <v>0</v>
      </c>
      <c r="AE107" s="513">
        <f t="shared" si="71"/>
        <v>0</v>
      </c>
      <c r="AF107" s="513">
        <f t="shared" si="71"/>
        <v>0</v>
      </c>
      <c r="AG107" s="513">
        <f t="shared" si="71"/>
        <v>0</v>
      </c>
      <c r="AH107" s="513">
        <f t="shared" si="71"/>
        <v>0</v>
      </c>
      <c r="AI107" s="131">
        <f t="shared" si="3"/>
        <v>0</v>
      </c>
      <c r="AK107" s="825" t="s">
        <v>34</v>
      </c>
      <c r="AL107" s="495" t="s">
        <v>648</v>
      </c>
      <c r="AM107" s="888"/>
      <c r="AN107" s="1014">
        <f>+E107*$AM$107</f>
        <v>0</v>
      </c>
      <c r="AO107" s="1014">
        <f t="shared" ref="AO107:AY107" si="72">+F107*$AM$107</f>
        <v>0</v>
      </c>
      <c r="AP107" s="1014">
        <f t="shared" si="72"/>
        <v>0</v>
      </c>
      <c r="AQ107" s="1014">
        <f t="shared" si="72"/>
        <v>0</v>
      </c>
      <c r="AR107" s="1014">
        <f t="shared" si="72"/>
        <v>0</v>
      </c>
      <c r="AS107" s="1014">
        <f t="shared" si="72"/>
        <v>0</v>
      </c>
      <c r="AT107" s="1014">
        <f t="shared" si="72"/>
        <v>0</v>
      </c>
      <c r="AU107" s="1014">
        <f t="shared" si="72"/>
        <v>0</v>
      </c>
      <c r="AV107" s="1014">
        <f t="shared" si="72"/>
        <v>0</v>
      </c>
      <c r="AW107" s="1014">
        <f t="shared" si="72"/>
        <v>0</v>
      </c>
      <c r="AX107" s="1014">
        <f t="shared" si="72"/>
        <v>0</v>
      </c>
      <c r="AY107" s="1014">
        <f t="shared" si="72"/>
        <v>0</v>
      </c>
      <c r="AZ107" s="131">
        <f t="shared" si="5"/>
        <v>0</v>
      </c>
    </row>
    <row r="108" spans="2:52" x14ac:dyDescent="0.2">
      <c r="B108" s="825" t="s">
        <v>35</v>
      </c>
      <c r="C108" s="509" t="s">
        <v>481</v>
      </c>
      <c r="D108" s="510" t="s">
        <v>131</v>
      </c>
      <c r="E108" s="513">
        <f>E109+E110</f>
        <v>0</v>
      </c>
      <c r="F108" s="513">
        <f t="shared" ref="F108:P108" si="73">F109+F110</f>
        <v>0</v>
      </c>
      <c r="G108" s="513">
        <f t="shared" si="73"/>
        <v>0</v>
      </c>
      <c r="H108" s="513">
        <f t="shared" si="73"/>
        <v>0</v>
      </c>
      <c r="I108" s="513">
        <f t="shared" si="73"/>
        <v>0</v>
      </c>
      <c r="J108" s="513">
        <f t="shared" si="73"/>
        <v>0</v>
      </c>
      <c r="K108" s="513">
        <f t="shared" si="73"/>
        <v>0</v>
      </c>
      <c r="L108" s="513">
        <f t="shared" si="73"/>
        <v>0</v>
      </c>
      <c r="M108" s="513">
        <f t="shared" si="73"/>
        <v>0</v>
      </c>
      <c r="N108" s="513">
        <f t="shared" si="73"/>
        <v>0</v>
      </c>
      <c r="O108" s="513">
        <f t="shared" si="73"/>
        <v>0</v>
      </c>
      <c r="P108" s="513">
        <f t="shared" si="73"/>
        <v>0</v>
      </c>
      <c r="Q108" s="131">
        <f t="shared" si="1"/>
        <v>0</v>
      </c>
      <c r="R108" s="493"/>
      <c r="S108" s="926"/>
      <c r="T108" s="825" t="s">
        <v>35</v>
      </c>
      <c r="U108" s="509" t="s">
        <v>481</v>
      </c>
      <c r="V108" s="902"/>
      <c r="W108" s="513">
        <f>W109+W110</f>
        <v>0</v>
      </c>
      <c r="X108" s="513">
        <f t="shared" ref="X108:AH108" si="74">X109+X110</f>
        <v>0</v>
      </c>
      <c r="Y108" s="513">
        <f t="shared" si="74"/>
        <v>0</v>
      </c>
      <c r="Z108" s="513">
        <f t="shared" si="74"/>
        <v>0</v>
      </c>
      <c r="AA108" s="513">
        <f t="shared" si="74"/>
        <v>0</v>
      </c>
      <c r="AB108" s="513">
        <f t="shared" si="74"/>
        <v>0</v>
      </c>
      <c r="AC108" s="513">
        <f t="shared" si="74"/>
        <v>0</v>
      </c>
      <c r="AD108" s="513">
        <f t="shared" si="74"/>
        <v>0</v>
      </c>
      <c r="AE108" s="513">
        <f t="shared" si="74"/>
        <v>0</v>
      </c>
      <c r="AF108" s="513">
        <f t="shared" si="74"/>
        <v>0</v>
      </c>
      <c r="AG108" s="513">
        <f t="shared" si="74"/>
        <v>0</v>
      </c>
      <c r="AH108" s="513">
        <f t="shared" si="74"/>
        <v>0</v>
      </c>
      <c r="AI108" s="131">
        <f t="shared" si="3"/>
        <v>0</v>
      </c>
      <c r="AK108" s="825" t="s">
        <v>35</v>
      </c>
      <c r="AL108" s="509" t="s">
        <v>481</v>
      </c>
      <c r="AM108" s="879"/>
      <c r="AN108" s="1014">
        <f>AN109+AN110</f>
        <v>0</v>
      </c>
      <c r="AO108" s="513">
        <f t="shared" ref="AO108:AY108" si="75">AO109+AO110</f>
        <v>0</v>
      </c>
      <c r="AP108" s="513">
        <f t="shared" si="75"/>
        <v>0</v>
      </c>
      <c r="AQ108" s="513">
        <f t="shared" si="75"/>
        <v>0</v>
      </c>
      <c r="AR108" s="513">
        <f t="shared" si="75"/>
        <v>0</v>
      </c>
      <c r="AS108" s="513">
        <f t="shared" si="75"/>
        <v>0</v>
      </c>
      <c r="AT108" s="513">
        <f t="shared" si="75"/>
        <v>0</v>
      </c>
      <c r="AU108" s="513">
        <f t="shared" si="75"/>
        <v>0</v>
      </c>
      <c r="AV108" s="513">
        <f t="shared" si="75"/>
        <v>0</v>
      </c>
      <c r="AW108" s="513">
        <f t="shared" si="75"/>
        <v>0</v>
      </c>
      <c r="AX108" s="513">
        <f t="shared" si="75"/>
        <v>0</v>
      </c>
      <c r="AY108" s="513">
        <f t="shared" si="75"/>
        <v>0</v>
      </c>
      <c r="AZ108" s="131">
        <f t="shared" si="5"/>
        <v>0</v>
      </c>
    </row>
    <row r="109" spans="2:52" x14ac:dyDescent="0.2">
      <c r="B109" s="825" t="s">
        <v>771</v>
      </c>
      <c r="C109" s="512" t="s">
        <v>683</v>
      </c>
      <c r="D109" s="510" t="s">
        <v>131</v>
      </c>
      <c r="E109" s="500"/>
      <c r="F109" s="500"/>
      <c r="G109" s="500"/>
      <c r="H109" s="500"/>
      <c r="I109" s="500"/>
      <c r="J109" s="500"/>
      <c r="K109" s="500"/>
      <c r="L109" s="500"/>
      <c r="M109" s="500"/>
      <c r="N109" s="500"/>
      <c r="O109" s="500"/>
      <c r="P109" s="500"/>
      <c r="Q109" s="131">
        <f t="shared" si="1"/>
        <v>0</v>
      </c>
      <c r="R109" s="493"/>
      <c r="S109" s="926"/>
      <c r="T109" s="825" t="s">
        <v>771</v>
      </c>
      <c r="U109" s="512" t="s">
        <v>683</v>
      </c>
      <c r="V109" s="902">
        <f>+$H$38</f>
        <v>0</v>
      </c>
      <c r="W109" s="513">
        <f t="shared" ref="W109:AH110" si="76">+E109*$V109</f>
        <v>0</v>
      </c>
      <c r="X109" s="513">
        <f t="shared" si="76"/>
        <v>0</v>
      </c>
      <c r="Y109" s="513">
        <f t="shared" si="76"/>
        <v>0</v>
      </c>
      <c r="Z109" s="513">
        <f t="shared" si="76"/>
        <v>0</v>
      </c>
      <c r="AA109" s="513">
        <f t="shared" si="76"/>
        <v>0</v>
      </c>
      <c r="AB109" s="513">
        <f t="shared" si="76"/>
        <v>0</v>
      </c>
      <c r="AC109" s="513">
        <f t="shared" si="76"/>
        <v>0</v>
      </c>
      <c r="AD109" s="513">
        <f t="shared" si="76"/>
        <v>0</v>
      </c>
      <c r="AE109" s="513">
        <f t="shared" si="76"/>
        <v>0</v>
      </c>
      <c r="AF109" s="513">
        <f t="shared" si="76"/>
        <v>0</v>
      </c>
      <c r="AG109" s="513">
        <f t="shared" si="76"/>
        <v>0</v>
      </c>
      <c r="AH109" s="513">
        <f t="shared" si="76"/>
        <v>0</v>
      </c>
      <c r="AI109" s="131">
        <f t="shared" si="3"/>
        <v>0</v>
      </c>
      <c r="AK109" s="825" t="s">
        <v>771</v>
      </c>
      <c r="AL109" s="512" t="s">
        <v>683</v>
      </c>
      <c r="AM109" s="888"/>
      <c r="AN109" s="1014">
        <f>+E109*$AM$109</f>
        <v>0</v>
      </c>
      <c r="AO109" s="1014">
        <f t="shared" ref="AO109:AY109" si="77">+F109*$AM$109</f>
        <v>0</v>
      </c>
      <c r="AP109" s="1014">
        <f t="shared" si="77"/>
        <v>0</v>
      </c>
      <c r="AQ109" s="1014">
        <f t="shared" si="77"/>
        <v>0</v>
      </c>
      <c r="AR109" s="1014">
        <f t="shared" si="77"/>
        <v>0</v>
      </c>
      <c r="AS109" s="1014">
        <f t="shared" si="77"/>
        <v>0</v>
      </c>
      <c r="AT109" s="1014">
        <f t="shared" si="77"/>
        <v>0</v>
      </c>
      <c r="AU109" s="1014">
        <f t="shared" si="77"/>
        <v>0</v>
      </c>
      <c r="AV109" s="1014">
        <f t="shared" si="77"/>
        <v>0</v>
      </c>
      <c r="AW109" s="1014">
        <f t="shared" si="77"/>
        <v>0</v>
      </c>
      <c r="AX109" s="1014">
        <f t="shared" si="77"/>
        <v>0</v>
      </c>
      <c r="AY109" s="1014">
        <f t="shared" si="77"/>
        <v>0</v>
      </c>
      <c r="AZ109" s="131">
        <f t="shared" si="5"/>
        <v>0</v>
      </c>
    </row>
    <row r="110" spans="2:52" x14ac:dyDescent="0.2">
      <c r="B110" s="834" t="s">
        <v>772</v>
      </c>
      <c r="C110" s="512" t="s">
        <v>685</v>
      </c>
      <c r="D110" s="510" t="s">
        <v>131</v>
      </c>
      <c r="E110" s="500"/>
      <c r="F110" s="500"/>
      <c r="G110" s="500"/>
      <c r="H110" s="500"/>
      <c r="I110" s="500"/>
      <c r="J110" s="500"/>
      <c r="K110" s="500"/>
      <c r="L110" s="500"/>
      <c r="M110" s="500"/>
      <c r="N110" s="500"/>
      <c r="O110" s="500"/>
      <c r="P110" s="500"/>
      <c r="Q110" s="131">
        <f t="shared" si="1"/>
        <v>0</v>
      </c>
      <c r="R110" s="493"/>
      <c r="S110" s="926"/>
      <c r="T110" s="834" t="s">
        <v>772</v>
      </c>
      <c r="U110" s="512" t="s">
        <v>685</v>
      </c>
      <c r="V110" s="902">
        <f>+$H$38</f>
        <v>0</v>
      </c>
      <c r="W110" s="513">
        <f t="shared" si="76"/>
        <v>0</v>
      </c>
      <c r="X110" s="513">
        <f t="shared" si="76"/>
        <v>0</v>
      </c>
      <c r="Y110" s="513">
        <f t="shared" si="76"/>
        <v>0</v>
      </c>
      <c r="Z110" s="513">
        <f t="shared" si="76"/>
        <v>0</v>
      </c>
      <c r="AA110" s="513">
        <f t="shared" si="76"/>
        <v>0</v>
      </c>
      <c r="AB110" s="513">
        <f t="shared" si="76"/>
        <v>0</v>
      </c>
      <c r="AC110" s="513">
        <f t="shared" si="76"/>
        <v>0</v>
      </c>
      <c r="AD110" s="513">
        <f t="shared" si="76"/>
        <v>0</v>
      </c>
      <c r="AE110" s="513">
        <f t="shared" si="76"/>
        <v>0</v>
      </c>
      <c r="AF110" s="513">
        <f t="shared" si="76"/>
        <v>0</v>
      </c>
      <c r="AG110" s="513">
        <f t="shared" si="76"/>
        <v>0</v>
      </c>
      <c r="AH110" s="513">
        <f t="shared" si="76"/>
        <v>0</v>
      </c>
      <c r="AI110" s="131">
        <f t="shared" si="3"/>
        <v>0</v>
      </c>
      <c r="AK110" s="834" t="s">
        <v>772</v>
      </c>
      <c r="AL110" s="512" t="s">
        <v>685</v>
      </c>
      <c r="AM110" s="888"/>
      <c r="AN110" s="1014">
        <f>+E110*$AM$110</f>
        <v>0</v>
      </c>
      <c r="AO110" s="1014">
        <f t="shared" ref="AO110:AY110" si="78">+F110*$AM$110</f>
        <v>0</v>
      </c>
      <c r="AP110" s="1014">
        <f t="shared" si="78"/>
        <v>0</v>
      </c>
      <c r="AQ110" s="1014">
        <f t="shared" si="78"/>
        <v>0</v>
      </c>
      <c r="AR110" s="1014">
        <f t="shared" si="78"/>
        <v>0</v>
      </c>
      <c r="AS110" s="1014">
        <f t="shared" si="78"/>
        <v>0</v>
      </c>
      <c r="AT110" s="1014">
        <f t="shared" si="78"/>
        <v>0</v>
      </c>
      <c r="AU110" s="1014">
        <f t="shared" si="78"/>
        <v>0</v>
      </c>
      <c r="AV110" s="1014">
        <f t="shared" si="78"/>
        <v>0</v>
      </c>
      <c r="AW110" s="1014">
        <f t="shared" si="78"/>
        <v>0</v>
      </c>
      <c r="AX110" s="1014">
        <f t="shared" si="78"/>
        <v>0</v>
      </c>
      <c r="AY110" s="1014">
        <f t="shared" si="78"/>
        <v>0</v>
      </c>
      <c r="AZ110" s="131">
        <f t="shared" si="5"/>
        <v>0</v>
      </c>
    </row>
    <row r="111" spans="2:52" x14ac:dyDescent="0.2">
      <c r="B111" s="834"/>
      <c r="C111" s="511" t="s">
        <v>503</v>
      </c>
      <c r="D111" s="526"/>
      <c r="E111" s="513"/>
      <c r="F111" s="513"/>
      <c r="G111" s="513"/>
      <c r="H111" s="513"/>
      <c r="I111" s="513"/>
      <c r="J111" s="513"/>
      <c r="K111" s="513"/>
      <c r="L111" s="513"/>
      <c r="M111" s="513"/>
      <c r="N111" s="513"/>
      <c r="O111" s="513"/>
      <c r="P111" s="513"/>
      <c r="Q111" s="498">
        <f t="shared" si="1"/>
        <v>0</v>
      </c>
      <c r="R111" s="493"/>
      <c r="S111" s="926"/>
      <c r="T111" s="834"/>
      <c r="U111" s="511" t="s">
        <v>503</v>
      </c>
      <c r="V111" s="902"/>
      <c r="W111" s="513">
        <f>+W113+W114</f>
        <v>0</v>
      </c>
      <c r="X111" s="513">
        <f t="shared" ref="X111:AH111" si="79">+X113+X114</f>
        <v>0</v>
      </c>
      <c r="Y111" s="513">
        <f t="shared" si="79"/>
        <v>0</v>
      </c>
      <c r="Z111" s="513">
        <f t="shared" si="79"/>
        <v>0</v>
      </c>
      <c r="AA111" s="513">
        <f t="shared" si="79"/>
        <v>0</v>
      </c>
      <c r="AB111" s="513">
        <f t="shared" si="79"/>
        <v>0</v>
      </c>
      <c r="AC111" s="513">
        <f t="shared" si="79"/>
        <v>0</v>
      </c>
      <c r="AD111" s="513">
        <f t="shared" si="79"/>
        <v>0</v>
      </c>
      <c r="AE111" s="513">
        <f t="shared" si="79"/>
        <v>0</v>
      </c>
      <c r="AF111" s="513">
        <f t="shared" si="79"/>
        <v>0</v>
      </c>
      <c r="AG111" s="513">
        <f t="shared" si="79"/>
        <v>0</v>
      </c>
      <c r="AH111" s="513">
        <f t="shared" si="79"/>
        <v>0</v>
      </c>
      <c r="AI111" s="498">
        <f t="shared" si="3"/>
        <v>0</v>
      </c>
      <c r="AK111" s="834"/>
      <c r="AL111" s="511" t="s">
        <v>503</v>
      </c>
      <c r="AM111" s="879"/>
      <c r="AN111" s="1014">
        <f>+AN113+AN114</f>
        <v>0</v>
      </c>
      <c r="AO111" s="513">
        <f t="shared" ref="AO111:AY111" si="80">+AO113+AO114</f>
        <v>0</v>
      </c>
      <c r="AP111" s="513">
        <f t="shared" si="80"/>
        <v>0</v>
      </c>
      <c r="AQ111" s="513">
        <f t="shared" si="80"/>
        <v>0</v>
      </c>
      <c r="AR111" s="513">
        <f t="shared" si="80"/>
        <v>0</v>
      </c>
      <c r="AS111" s="513">
        <f t="shared" si="80"/>
        <v>0</v>
      </c>
      <c r="AT111" s="513">
        <f t="shared" si="80"/>
        <v>0</v>
      </c>
      <c r="AU111" s="513">
        <f t="shared" si="80"/>
        <v>0</v>
      </c>
      <c r="AV111" s="513">
        <f t="shared" si="80"/>
        <v>0</v>
      </c>
      <c r="AW111" s="513">
        <f t="shared" si="80"/>
        <v>0</v>
      </c>
      <c r="AX111" s="513">
        <f t="shared" si="80"/>
        <v>0</v>
      </c>
      <c r="AY111" s="513">
        <f t="shared" si="80"/>
        <v>0</v>
      </c>
      <c r="AZ111" s="498">
        <f t="shared" si="5"/>
        <v>0</v>
      </c>
    </row>
    <row r="112" spans="2:52" x14ac:dyDescent="0.2">
      <c r="B112" s="834" t="s">
        <v>36</v>
      </c>
      <c r="C112" s="509" t="s">
        <v>488</v>
      </c>
      <c r="D112" s="510"/>
      <c r="E112" s="513"/>
      <c r="F112" s="513"/>
      <c r="G112" s="513"/>
      <c r="H112" s="513"/>
      <c r="I112" s="513"/>
      <c r="J112" s="513"/>
      <c r="K112" s="513"/>
      <c r="L112" s="513"/>
      <c r="M112" s="513"/>
      <c r="N112" s="513"/>
      <c r="O112" s="513"/>
      <c r="P112" s="513"/>
      <c r="Q112" s="498">
        <f t="shared" si="1"/>
        <v>0</v>
      </c>
      <c r="R112" s="493"/>
      <c r="S112" s="926"/>
      <c r="T112" s="834" t="s">
        <v>36</v>
      </c>
      <c r="U112" s="509" t="s">
        <v>488</v>
      </c>
      <c r="V112" s="902"/>
      <c r="W112" s="513"/>
      <c r="X112" s="513"/>
      <c r="Y112" s="513"/>
      <c r="Z112" s="513"/>
      <c r="AA112" s="513"/>
      <c r="AB112" s="513"/>
      <c r="AC112" s="513"/>
      <c r="AD112" s="513"/>
      <c r="AE112" s="513"/>
      <c r="AF112" s="513"/>
      <c r="AG112" s="513"/>
      <c r="AH112" s="513"/>
      <c r="AI112" s="498">
        <f t="shared" si="3"/>
        <v>0</v>
      </c>
      <c r="AK112" s="834" t="s">
        <v>36</v>
      </c>
      <c r="AL112" s="509" t="s">
        <v>488</v>
      </c>
      <c r="AM112" s="879"/>
      <c r="AN112" s="1014"/>
      <c r="AO112" s="513"/>
      <c r="AP112" s="513"/>
      <c r="AQ112" s="513"/>
      <c r="AR112" s="513"/>
      <c r="AS112" s="513"/>
      <c r="AT112" s="513"/>
      <c r="AU112" s="513"/>
      <c r="AV112" s="513"/>
      <c r="AW112" s="513"/>
      <c r="AX112" s="513"/>
      <c r="AY112" s="513"/>
      <c r="AZ112" s="498">
        <f t="shared" si="5"/>
        <v>0</v>
      </c>
    </row>
    <row r="113" spans="2:52" x14ac:dyDescent="0.2">
      <c r="B113" s="834" t="s">
        <v>773</v>
      </c>
      <c r="C113" s="495" t="s">
        <v>648</v>
      </c>
      <c r="D113" s="510" t="s">
        <v>479</v>
      </c>
      <c r="E113" s="500"/>
      <c r="F113" s="500"/>
      <c r="G113" s="500"/>
      <c r="H113" s="500"/>
      <c r="I113" s="500"/>
      <c r="J113" s="500"/>
      <c r="K113" s="500"/>
      <c r="L113" s="500"/>
      <c r="M113" s="500"/>
      <c r="N113" s="500"/>
      <c r="O113" s="500"/>
      <c r="P113" s="500"/>
      <c r="Q113" s="131">
        <f t="shared" si="1"/>
        <v>0</v>
      </c>
      <c r="R113" s="493"/>
      <c r="S113" s="926"/>
      <c r="T113" s="834" t="s">
        <v>773</v>
      </c>
      <c r="U113" s="495" t="s">
        <v>648</v>
      </c>
      <c r="V113" s="902">
        <f>+$H$16</f>
        <v>0</v>
      </c>
      <c r="W113" s="513">
        <f t="shared" ref="W113:AH113" si="81">+E113*$V113</f>
        <v>0</v>
      </c>
      <c r="X113" s="513">
        <f t="shared" si="81"/>
        <v>0</v>
      </c>
      <c r="Y113" s="513">
        <f t="shared" si="81"/>
        <v>0</v>
      </c>
      <c r="Z113" s="513">
        <f t="shared" si="81"/>
        <v>0</v>
      </c>
      <c r="AA113" s="513">
        <f t="shared" si="81"/>
        <v>0</v>
      </c>
      <c r="AB113" s="513">
        <f t="shared" si="81"/>
        <v>0</v>
      </c>
      <c r="AC113" s="513">
        <f t="shared" si="81"/>
        <v>0</v>
      </c>
      <c r="AD113" s="513">
        <f t="shared" si="81"/>
        <v>0</v>
      </c>
      <c r="AE113" s="513">
        <f t="shared" si="81"/>
        <v>0</v>
      </c>
      <c r="AF113" s="513">
        <f t="shared" si="81"/>
        <v>0</v>
      </c>
      <c r="AG113" s="513">
        <f t="shared" si="81"/>
        <v>0</v>
      </c>
      <c r="AH113" s="513">
        <f t="shared" si="81"/>
        <v>0</v>
      </c>
      <c r="AI113" s="131">
        <f t="shared" si="3"/>
        <v>0</v>
      </c>
      <c r="AK113" s="834" t="s">
        <v>773</v>
      </c>
      <c r="AL113" s="495" t="s">
        <v>648</v>
      </c>
      <c r="AM113" s="888"/>
      <c r="AN113" s="1014">
        <f>+E113*$AM$113</f>
        <v>0</v>
      </c>
      <c r="AO113" s="1014">
        <f t="shared" ref="AO113:AY113" si="82">+F113*$AM$113</f>
        <v>0</v>
      </c>
      <c r="AP113" s="1014">
        <f t="shared" si="82"/>
        <v>0</v>
      </c>
      <c r="AQ113" s="1014">
        <f t="shared" si="82"/>
        <v>0</v>
      </c>
      <c r="AR113" s="1014">
        <f t="shared" si="82"/>
        <v>0</v>
      </c>
      <c r="AS113" s="1014">
        <f t="shared" si="82"/>
        <v>0</v>
      </c>
      <c r="AT113" s="1014">
        <f t="shared" si="82"/>
        <v>0</v>
      </c>
      <c r="AU113" s="1014">
        <f t="shared" si="82"/>
        <v>0</v>
      </c>
      <c r="AV113" s="1014">
        <f t="shared" si="82"/>
        <v>0</v>
      </c>
      <c r="AW113" s="1014">
        <f t="shared" si="82"/>
        <v>0</v>
      </c>
      <c r="AX113" s="1014">
        <f t="shared" si="82"/>
        <v>0</v>
      </c>
      <c r="AY113" s="1014">
        <f t="shared" si="82"/>
        <v>0</v>
      </c>
      <c r="AZ113" s="131">
        <f t="shared" si="5"/>
        <v>0</v>
      </c>
    </row>
    <row r="114" spans="2:52" x14ac:dyDescent="0.2">
      <c r="B114" s="834" t="s">
        <v>774</v>
      </c>
      <c r="C114" s="509" t="s">
        <v>481</v>
      </c>
      <c r="D114" s="510" t="s">
        <v>131</v>
      </c>
      <c r="E114" s="513">
        <f>E115+E118</f>
        <v>0</v>
      </c>
      <c r="F114" s="513">
        <f t="shared" ref="F114:P114" si="83">F115+F118</f>
        <v>0</v>
      </c>
      <c r="G114" s="513">
        <f t="shared" si="83"/>
        <v>0</v>
      </c>
      <c r="H114" s="513">
        <f t="shared" si="83"/>
        <v>0</v>
      </c>
      <c r="I114" s="513">
        <f t="shared" si="83"/>
        <v>0</v>
      </c>
      <c r="J114" s="513">
        <f t="shared" si="83"/>
        <v>0</v>
      </c>
      <c r="K114" s="513">
        <f t="shared" si="83"/>
        <v>0</v>
      </c>
      <c r="L114" s="513">
        <f t="shared" si="83"/>
        <v>0</v>
      </c>
      <c r="M114" s="513">
        <f t="shared" si="83"/>
        <v>0</v>
      </c>
      <c r="N114" s="513">
        <f t="shared" si="83"/>
        <v>0</v>
      </c>
      <c r="O114" s="513">
        <f t="shared" si="83"/>
        <v>0</v>
      </c>
      <c r="P114" s="513">
        <f t="shared" si="83"/>
        <v>0</v>
      </c>
      <c r="Q114" s="131">
        <f t="shared" si="1"/>
        <v>0</v>
      </c>
      <c r="R114" s="493"/>
      <c r="S114" s="926"/>
      <c r="T114" s="834" t="s">
        <v>774</v>
      </c>
      <c r="U114" s="509" t="s">
        <v>481</v>
      </c>
      <c r="V114" s="902"/>
      <c r="W114" s="513">
        <f>W115+W118</f>
        <v>0</v>
      </c>
      <c r="X114" s="513">
        <f t="shared" ref="X114:AH114" si="84">X115+X118</f>
        <v>0</v>
      </c>
      <c r="Y114" s="513">
        <f t="shared" si="84"/>
        <v>0</v>
      </c>
      <c r="Z114" s="513">
        <f t="shared" si="84"/>
        <v>0</v>
      </c>
      <c r="AA114" s="513">
        <f t="shared" si="84"/>
        <v>0</v>
      </c>
      <c r="AB114" s="513">
        <f t="shared" si="84"/>
        <v>0</v>
      </c>
      <c r="AC114" s="513">
        <f t="shared" si="84"/>
        <v>0</v>
      </c>
      <c r="AD114" s="513">
        <f t="shared" si="84"/>
        <v>0</v>
      </c>
      <c r="AE114" s="513">
        <f t="shared" si="84"/>
        <v>0</v>
      </c>
      <c r="AF114" s="513">
        <f t="shared" si="84"/>
        <v>0</v>
      </c>
      <c r="AG114" s="513">
        <f t="shared" si="84"/>
        <v>0</v>
      </c>
      <c r="AH114" s="513">
        <f t="shared" si="84"/>
        <v>0</v>
      </c>
      <c r="AI114" s="131">
        <f t="shared" si="3"/>
        <v>0</v>
      </c>
      <c r="AK114" s="834" t="s">
        <v>774</v>
      </c>
      <c r="AL114" s="509" t="s">
        <v>481</v>
      </c>
      <c r="AM114" s="879"/>
      <c r="AN114" s="1014">
        <f>AN115+AN118</f>
        <v>0</v>
      </c>
      <c r="AO114" s="513">
        <f t="shared" ref="AO114:AY114" si="85">AO115+AO118</f>
        <v>0</v>
      </c>
      <c r="AP114" s="513">
        <f t="shared" si="85"/>
        <v>0</v>
      </c>
      <c r="AQ114" s="513">
        <f t="shared" si="85"/>
        <v>0</v>
      </c>
      <c r="AR114" s="513">
        <f t="shared" si="85"/>
        <v>0</v>
      </c>
      <c r="AS114" s="513">
        <f t="shared" si="85"/>
        <v>0</v>
      </c>
      <c r="AT114" s="513">
        <f t="shared" si="85"/>
        <v>0</v>
      </c>
      <c r="AU114" s="513">
        <f t="shared" si="85"/>
        <v>0</v>
      </c>
      <c r="AV114" s="513">
        <f t="shared" si="85"/>
        <v>0</v>
      </c>
      <c r="AW114" s="513">
        <f t="shared" si="85"/>
        <v>0</v>
      </c>
      <c r="AX114" s="513">
        <f t="shared" si="85"/>
        <v>0</v>
      </c>
      <c r="AY114" s="513">
        <f t="shared" si="85"/>
        <v>0</v>
      </c>
      <c r="AZ114" s="131">
        <f t="shared" si="5"/>
        <v>0</v>
      </c>
    </row>
    <row r="115" spans="2:52" x14ac:dyDescent="0.2">
      <c r="B115" s="834" t="s">
        <v>775</v>
      </c>
      <c r="C115" s="512" t="s">
        <v>690</v>
      </c>
      <c r="D115" s="510" t="s">
        <v>131</v>
      </c>
      <c r="E115" s="513">
        <f t="shared" ref="E115:P115" si="86">E116+E117</f>
        <v>0</v>
      </c>
      <c r="F115" s="513">
        <f t="shared" si="86"/>
        <v>0</v>
      </c>
      <c r="G115" s="513">
        <f t="shared" si="86"/>
        <v>0</v>
      </c>
      <c r="H115" s="513">
        <f t="shared" si="86"/>
        <v>0</v>
      </c>
      <c r="I115" s="513">
        <f t="shared" si="86"/>
        <v>0</v>
      </c>
      <c r="J115" s="513">
        <f t="shared" si="86"/>
        <v>0</v>
      </c>
      <c r="K115" s="513">
        <f t="shared" si="86"/>
        <v>0</v>
      </c>
      <c r="L115" s="513">
        <f t="shared" si="86"/>
        <v>0</v>
      </c>
      <c r="M115" s="513">
        <f t="shared" si="86"/>
        <v>0</v>
      </c>
      <c r="N115" s="513">
        <f t="shared" si="86"/>
        <v>0</v>
      </c>
      <c r="O115" s="513">
        <f t="shared" si="86"/>
        <v>0</v>
      </c>
      <c r="P115" s="513">
        <f t="shared" si="86"/>
        <v>0</v>
      </c>
      <c r="Q115" s="131">
        <f t="shared" si="1"/>
        <v>0</v>
      </c>
      <c r="R115" s="493"/>
      <c r="S115" s="926"/>
      <c r="T115" s="834" t="s">
        <v>775</v>
      </c>
      <c r="U115" s="512" t="s">
        <v>690</v>
      </c>
      <c r="V115" s="902"/>
      <c r="W115" s="513">
        <f>W116+W117</f>
        <v>0</v>
      </c>
      <c r="X115" s="513">
        <f t="shared" ref="X115:AH115" si="87">X116+X117</f>
        <v>0</v>
      </c>
      <c r="Y115" s="513">
        <f t="shared" si="87"/>
        <v>0</v>
      </c>
      <c r="Z115" s="513">
        <f t="shared" si="87"/>
        <v>0</v>
      </c>
      <c r="AA115" s="513">
        <f t="shared" si="87"/>
        <v>0</v>
      </c>
      <c r="AB115" s="513">
        <f t="shared" si="87"/>
        <v>0</v>
      </c>
      <c r="AC115" s="513">
        <f t="shared" si="87"/>
        <v>0</v>
      </c>
      <c r="AD115" s="513">
        <f t="shared" si="87"/>
        <v>0</v>
      </c>
      <c r="AE115" s="513">
        <f t="shared" si="87"/>
        <v>0</v>
      </c>
      <c r="AF115" s="513">
        <f t="shared" si="87"/>
        <v>0</v>
      </c>
      <c r="AG115" s="513">
        <f t="shared" si="87"/>
        <v>0</v>
      </c>
      <c r="AH115" s="513">
        <f t="shared" si="87"/>
        <v>0</v>
      </c>
      <c r="AI115" s="131">
        <f t="shared" si="3"/>
        <v>0</v>
      </c>
      <c r="AK115" s="834" t="s">
        <v>775</v>
      </c>
      <c r="AL115" s="512" t="s">
        <v>690</v>
      </c>
      <c r="AM115" s="879"/>
      <c r="AN115" s="1014">
        <f>AN116+AN117</f>
        <v>0</v>
      </c>
      <c r="AO115" s="513">
        <f t="shared" ref="AO115:AY115" si="88">AO116+AO117</f>
        <v>0</v>
      </c>
      <c r="AP115" s="513">
        <f t="shared" si="88"/>
        <v>0</v>
      </c>
      <c r="AQ115" s="513">
        <f t="shared" si="88"/>
        <v>0</v>
      </c>
      <c r="AR115" s="513">
        <f t="shared" si="88"/>
        <v>0</v>
      </c>
      <c r="AS115" s="513">
        <f t="shared" si="88"/>
        <v>0</v>
      </c>
      <c r="AT115" s="513">
        <f t="shared" si="88"/>
        <v>0</v>
      </c>
      <c r="AU115" s="513">
        <f t="shared" si="88"/>
        <v>0</v>
      </c>
      <c r="AV115" s="513">
        <f t="shared" si="88"/>
        <v>0</v>
      </c>
      <c r="AW115" s="513">
        <f t="shared" si="88"/>
        <v>0</v>
      </c>
      <c r="AX115" s="513">
        <f t="shared" si="88"/>
        <v>0</v>
      </c>
      <c r="AY115" s="513">
        <f t="shared" si="88"/>
        <v>0</v>
      </c>
      <c r="AZ115" s="131">
        <f t="shared" si="5"/>
        <v>0</v>
      </c>
    </row>
    <row r="116" spans="2:52" x14ac:dyDescent="0.2">
      <c r="B116" s="834" t="s">
        <v>776</v>
      </c>
      <c r="C116" s="512" t="s">
        <v>692</v>
      </c>
      <c r="D116" s="510" t="s">
        <v>131</v>
      </c>
      <c r="E116" s="500"/>
      <c r="F116" s="500"/>
      <c r="G116" s="500"/>
      <c r="H116" s="500"/>
      <c r="I116" s="500"/>
      <c r="J116" s="500"/>
      <c r="K116" s="500"/>
      <c r="L116" s="500"/>
      <c r="M116" s="500"/>
      <c r="N116" s="500"/>
      <c r="O116" s="500"/>
      <c r="P116" s="500"/>
      <c r="Q116" s="131">
        <f t="shared" si="1"/>
        <v>0</v>
      </c>
      <c r="R116" s="493"/>
      <c r="S116" s="926"/>
      <c r="T116" s="834" t="s">
        <v>776</v>
      </c>
      <c r="U116" s="512" t="s">
        <v>692</v>
      </c>
      <c r="V116" s="902">
        <f>+$H$36</f>
        <v>0</v>
      </c>
      <c r="W116" s="513">
        <f t="shared" ref="W116:AH117" si="89">+E116*$V116</f>
        <v>0</v>
      </c>
      <c r="X116" s="513">
        <f t="shared" si="89"/>
        <v>0</v>
      </c>
      <c r="Y116" s="513">
        <f t="shared" si="89"/>
        <v>0</v>
      </c>
      <c r="Z116" s="513">
        <f t="shared" si="89"/>
        <v>0</v>
      </c>
      <c r="AA116" s="513">
        <f t="shared" si="89"/>
        <v>0</v>
      </c>
      <c r="AB116" s="513">
        <f t="shared" si="89"/>
        <v>0</v>
      </c>
      <c r="AC116" s="513">
        <f t="shared" si="89"/>
        <v>0</v>
      </c>
      <c r="AD116" s="513">
        <f t="shared" si="89"/>
        <v>0</v>
      </c>
      <c r="AE116" s="513">
        <f t="shared" si="89"/>
        <v>0</v>
      </c>
      <c r="AF116" s="513">
        <f t="shared" si="89"/>
        <v>0</v>
      </c>
      <c r="AG116" s="513">
        <f t="shared" si="89"/>
        <v>0</v>
      </c>
      <c r="AH116" s="513">
        <f t="shared" si="89"/>
        <v>0</v>
      </c>
      <c r="AI116" s="131">
        <f t="shared" si="3"/>
        <v>0</v>
      </c>
      <c r="AK116" s="834" t="s">
        <v>776</v>
      </c>
      <c r="AL116" s="512" t="s">
        <v>692</v>
      </c>
      <c r="AM116" s="888"/>
      <c r="AN116" s="1014">
        <f>+E116*$AM$116</f>
        <v>0</v>
      </c>
      <c r="AO116" s="1014">
        <f t="shared" ref="AO116:AY116" si="90">+F116*$AM$116</f>
        <v>0</v>
      </c>
      <c r="AP116" s="1014">
        <f t="shared" si="90"/>
        <v>0</v>
      </c>
      <c r="AQ116" s="1014">
        <f t="shared" si="90"/>
        <v>0</v>
      </c>
      <c r="AR116" s="1014">
        <f t="shared" si="90"/>
        <v>0</v>
      </c>
      <c r="AS116" s="1014">
        <f t="shared" si="90"/>
        <v>0</v>
      </c>
      <c r="AT116" s="1014">
        <f t="shared" si="90"/>
        <v>0</v>
      </c>
      <c r="AU116" s="1014">
        <f t="shared" si="90"/>
        <v>0</v>
      </c>
      <c r="AV116" s="1014">
        <f t="shared" si="90"/>
        <v>0</v>
      </c>
      <c r="AW116" s="1014">
        <f t="shared" si="90"/>
        <v>0</v>
      </c>
      <c r="AX116" s="1014">
        <f t="shared" si="90"/>
        <v>0</v>
      </c>
      <c r="AY116" s="1014">
        <f t="shared" si="90"/>
        <v>0</v>
      </c>
      <c r="AZ116" s="131">
        <f t="shared" si="5"/>
        <v>0</v>
      </c>
    </row>
    <row r="117" spans="2:52" x14ac:dyDescent="0.2">
      <c r="B117" s="834" t="s">
        <v>777</v>
      </c>
      <c r="C117" s="512" t="s">
        <v>694</v>
      </c>
      <c r="D117" s="510" t="s">
        <v>131</v>
      </c>
      <c r="E117" s="500"/>
      <c r="F117" s="500"/>
      <c r="G117" s="500"/>
      <c r="H117" s="500"/>
      <c r="I117" s="500"/>
      <c r="J117" s="500"/>
      <c r="K117" s="500"/>
      <c r="L117" s="500"/>
      <c r="M117" s="500"/>
      <c r="N117" s="500"/>
      <c r="O117" s="500"/>
      <c r="P117" s="500"/>
      <c r="Q117" s="131">
        <f t="shared" si="1"/>
        <v>0</v>
      </c>
      <c r="R117" s="493"/>
      <c r="S117" s="926"/>
      <c r="T117" s="834" t="s">
        <v>777</v>
      </c>
      <c r="U117" s="512" t="s">
        <v>694</v>
      </c>
      <c r="V117" s="902">
        <f>+$H$36</f>
        <v>0</v>
      </c>
      <c r="W117" s="513">
        <f t="shared" si="89"/>
        <v>0</v>
      </c>
      <c r="X117" s="513">
        <f t="shared" si="89"/>
        <v>0</v>
      </c>
      <c r="Y117" s="513">
        <f t="shared" si="89"/>
        <v>0</v>
      </c>
      <c r="Z117" s="513">
        <f t="shared" si="89"/>
        <v>0</v>
      </c>
      <c r="AA117" s="513">
        <f t="shared" si="89"/>
        <v>0</v>
      </c>
      <c r="AB117" s="513">
        <f t="shared" si="89"/>
        <v>0</v>
      </c>
      <c r="AC117" s="513">
        <f t="shared" si="89"/>
        <v>0</v>
      </c>
      <c r="AD117" s="513">
        <f t="shared" si="89"/>
        <v>0</v>
      </c>
      <c r="AE117" s="513">
        <f t="shared" si="89"/>
        <v>0</v>
      </c>
      <c r="AF117" s="513">
        <f t="shared" si="89"/>
        <v>0</v>
      </c>
      <c r="AG117" s="513">
        <f t="shared" si="89"/>
        <v>0</v>
      </c>
      <c r="AH117" s="513">
        <f t="shared" si="89"/>
        <v>0</v>
      </c>
      <c r="AI117" s="131">
        <f t="shared" si="3"/>
        <v>0</v>
      </c>
      <c r="AK117" s="834" t="s">
        <v>777</v>
      </c>
      <c r="AL117" s="512" t="s">
        <v>694</v>
      </c>
      <c r="AM117" s="888"/>
      <c r="AN117" s="1014">
        <f>+E117*$AM$117</f>
        <v>0</v>
      </c>
      <c r="AO117" s="1014">
        <f t="shared" ref="AO117:AY117" si="91">+F117*$AM$117</f>
        <v>0</v>
      </c>
      <c r="AP117" s="1014">
        <f t="shared" si="91"/>
        <v>0</v>
      </c>
      <c r="AQ117" s="1014">
        <f t="shared" si="91"/>
        <v>0</v>
      </c>
      <c r="AR117" s="1014">
        <f t="shared" si="91"/>
        <v>0</v>
      </c>
      <c r="AS117" s="1014">
        <f t="shared" si="91"/>
        <v>0</v>
      </c>
      <c r="AT117" s="1014">
        <f t="shared" si="91"/>
        <v>0</v>
      </c>
      <c r="AU117" s="1014">
        <f t="shared" si="91"/>
        <v>0</v>
      </c>
      <c r="AV117" s="1014">
        <f t="shared" si="91"/>
        <v>0</v>
      </c>
      <c r="AW117" s="1014">
        <f t="shared" si="91"/>
        <v>0</v>
      </c>
      <c r="AX117" s="1014">
        <f t="shared" si="91"/>
        <v>0</v>
      </c>
      <c r="AY117" s="1014">
        <f t="shared" si="91"/>
        <v>0</v>
      </c>
      <c r="AZ117" s="131">
        <f t="shared" si="5"/>
        <v>0</v>
      </c>
    </row>
    <row r="118" spans="2:52" x14ac:dyDescent="0.2">
      <c r="B118" s="834" t="s">
        <v>778</v>
      </c>
      <c r="C118" s="512" t="s">
        <v>696</v>
      </c>
      <c r="D118" s="510" t="s">
        <v>131</v>
      </c>
      <c r="E118" s="513">
        <f t="shared" ref="E118:P118" si="92">E119+E120</f>
        <v>0</v>
      </c>
      <c r="F118" s="513">
        <f t="shared" si="92"/>
        <v>0</v>
      </c>
      <c r="G118" s="513">
        <f t="shared" si="92"/>
        <v>0</v>
      </c>
      <c r="H118" s="513">
        <f t="shared" si="92"/>
        <v>0</v>
      </c>
      <c r="I118" s="513">
        <f t="shared" si="92"/>
        <v>0</v>
      </c>
      <c r="J118" s="513">
        <f t="shared" si="92"/>
        <v>0</v>
      </c>
      <c r="K118" s="513">
        <f t="shared" si="92"/>
        <v>0</v>
      </c>
      <c r="L118" s="513">
        <f t="shared" si="92"/>
        <v>0</v>
      </c>
      <c r="M118" s="513">
        <f t="shared" si="92"/>
        <v>0</v>
      </c>
      <c r="N118" s="513">
        <f t="shared" si="92"/>
        <v>0</v>
      </c>
      <c r="O118" s="513">
        <f t="shared" si="92"/>
        <v>0</v>
      </c>
      <c r="P118" s="513">
        <f t="shared" si="92"/>
        <v>0</v>
      </c>
      <c r="Q118" s="131">
        <f t="shared" si="1"/>
        <v>0</v>
      </c>
      <c r="R118" s="493"/>
      <c r="S118" s="926"/>
      <c r="T118" s="834" t="s">
        <v>778</v>
      </c>
      <c r="U118" s="512" t="s">
        <v>696</v>
      </c>
      <c r="V118" s="902"/>
      <c r="W118" s="513">
        <f>W119+W120</f>
        <v>0</v>
      </c>
      <c r="X118" s="513">
        <f t="shared" ref="X118:AH118" si="93">X119+X120</f>
        <v>0</v>
      </c>
      <c r="Y118" s="513">
        <f t="shared" si="93"/>
        <v>0</v>
      </c>
      <c r="Z118" s="513">
        <f t="shared" si="93"/>
        <v>0</v>
      </c>
      <c r="AA118" s="513">
        <f t="shared" si="93"/>
        <v>0</v>
      </c>
      <c r="AB118" s="513">
        <f t="shared" si="93"/>
        <v>0</v>
      </c>
      <c r="AC118" s="513">
        <f t="shared" si="93"/>
        <v>0</v>
      </c>
      <c r="AD118" s="513">
        <f t="shared" si="93"/>
        <v>0</v>
      </c>
      <c r="AE118" s="513">
        <f t="shared" si="93"/>
        <v>0</v>
      </c>
      <c r="AF118" s="513">
        <f t="shared" si="93"/>
        <v>0</v>
      </c>
      <c r="AG118" s="513">
        <f t="shared" si="93"/>
        <v>0</v>
      </c>
      <c r="AH118" s="513">
        <f t="shared" si="93"/>
        <v>0</v>
      </c>
      <c r="AI118" s="131">
        <f t="shared" si="3"/>
        <v>0</v>
      </c>
      <c r="AK118" s="834" t="s">
        <v>778</v>
      </c>
      <c r="AL118" s="512" t="s">
        <v>696</v>
      </c>
      <c r="AM118" s="879"/>
      <c r="AN118" s="1014">
        <f>AN119+AN120</f>
        <v>0</v>
      </c>
      <c r="AO118" s="513">
        <f t="shared" ref="AO118:AY118" si="94">AO119+AO120</f>
        <v>0</v>
      </c>
      <c r="AP118" s="513">
        <f t="shared" si="94"/>
        <v>0</v>
      </c>
      <c r="AQ118" s="513">
        <f t="shared" si="94"/>
        <v>0</v>
      </c>
      <c r="AR118" s="513">
        <f t="shared" si="94"/>
        <v>0</v>
      </c>
      <c r="AS118" s="513">
        <f t="shared" si="94"/>
        <v>0</v>
      </c>
      <c r="AT118" s="513">
        <f t="shared" si="94"/>
        <v>0</v>
      </c>
      <c r="AU118" s="513">
        <f t="shared" si="94"/>
        <v>0</v>
      </c>
      <c r="AV118" s="513">
        <f t="shared" si="94"/>
        <v>0</v>
      </c>
      <c r="AW118" s="513">
        <f t="shared" si="94"/>
        <v>0</v>
      </c>
      <c r="AX118" s="513">
        <f t="shared" si="94"/>
        <v>0</v>
      </c>
      <c r="AY118" s="513">
        <f t="shared" si="94"/>
        <v>0</v>
      </c>
      <c r="AZ118" s="131">
        <f t="shared" si="5"/>
        <v>0</v>
      </c>
    </row>
    <row r="119" spans="2:52" x14ac:dyDescent="0.2">
      <c r="B119" s="834" t="s">
        <v>779</v>
      </c>
      <c r="C119" s="512" t="s">
        <v>692</v>
      </c>
      <c r="D119" s="510" t="s">
        <v>131</v>
      </c>
      <c r="E119" s="500"/>
      <c r="F119" s="500"/>
      <c r="G119" s="500"/>
      <c r="H119" s="500"/>
      <c r="I119" s="500"/>
      <c r="J119" s="500"/>
      <c r="K119" s="500"/>
      <c r="L119" s="500"/>
      <c r="M119" s="500"/>
      <c r="N119" s="500"/>
      <c r="O119" s="500"/>
      <c r="P119" s="500"/>
      <c r="Q119" s="131">
        <f t="shared" si="1"/>
        <v>0</v>
      </c>
      <c r="R119" s="493"/>
      <c r="S119" s="926"/>
      <c r="T119" s="834" t="s">
        <v>779</v>
      </c>
      <c r="U119" s="512" t="s">
        <v>692</v>
      </c>
      <c r="V119" s="902">
        <f>+$H$37</f>
        <v>0</v>
      </c>
      <c r="W119" s="513">
        <f t="shared" ref="W119:AH120" si="95">+E119*$V119</f>
        <v>0</v>
      </c>
      <c r="X119" s="513">
        <f t="shared" si="95"/>
        <v>0</v>
      </c>
      <c r="Y119" s="513">
        <f t="shared" si="95"/>
        <v>0</v>
      </c>
      <c r="Z119" s="513">
        <f t="shared" si="95"/>
        <v>0</v>
      </c>
      <c r="AA119" s="513">
        <f t="shared" si="95"/>
        <v>0</v>
      </c>
      <c r="AB119" s="513">
        <f t="shared" si="95"/>
        <v>0</v>
      </c>
      <c r="AC119" s="513">
        <f t="shared" si="95"/>
        <v>0</v>
      </c>
      <c r="AD119" s="513">
        <f t="shared" si="95"/>
        <v>0</v>
      </c>
      <c r="AE119" s="513">
        <f t="shared" si="95"/>
        <v>0</v>
      </c>
      <c r="AF119" s="513">
        <f t="shared" si="95"/>
        <v>0</v>
      </c>
      <c r="AG119" s="513">
        <f t="shared" si="95"/>
        <v>0</v>
      </c>
      <c r="AH119" s="513">
        <f t="shared" si="95"/>
        <v>0</v>
      </c>
      <c r="AI119" s="131">
        <f t="shared" si="3"/>
        <v>0</v>
      </c>
      <c r="AK119" s="834" t="s">
        <v>779</v>
      </c>
      <c r="AL119" s="512" t="s">
        <v>692</v>
      </c>
      <c r="AM119" s="888"/>
      <c r="AN119" s="1014">
        <f>+E119*$AM$119</f>
        <v>0</v>
      </c>
      <c r="AO119" s="1014">
        <f t="shared" ref="AO119:AY119" si="96">+F119*$AM$119</f>
        <v>0</v>
      </c>
      <c r="AP119" s="1014">
        <f t="shared" si="96"/>
        <v>0</v>
      </c>
      <c r="AQ119" s="1014">
        <f t="shared" si="96"/>
        <v>0</v>
      </c>
      <c r="AR119" s="1014">
        <f t="shared" si="96"/>
        <v>0</v>
      </c>
      <c r="AS119" s="1014">
        <f t="shared" si="96"/>
        <v>0</v>
      </c>
      <c r="AT119" s="1014">
        <f t="shared" si="96"/>
        <v>0</v>
      </c>
      <c r="AU119" s="1014">
        <f t="shared" si="96"/>
        <v>0</v>
      </c>
      <c r="AV119" s="1014">
        <f t="shared" si="96"/>
        <v>0</v>
      </c>
      <c r="AW119" s="1014">
        <f t="shared" si="96"/>
        <v>0</v>
      </c>
      <c r="AX119" s="1014">
        <f t="shared" si="96"/>
        <v>0</v>
      </c>
      <c r="AY119" s="1014">
        <f t="shared" si="96"/>
        <v>0</v>
      </c>
      <c r="AZ119" s="131">
        <f t="shared" si="5"/>
        <v>0</v>
      </c>
    </row>
    <row r="120" spans="2:52" x14ac:dyDescent="0.2">
      <c r="B120" s="834" t="s">
        <v>780</v>
      </c>
      <c r="C120" s="512" t="s">
        <v>694</v>
      </c>
      <c r="D120" s="510" t="s">
        <v>131</v>
      </c>
      <c r="E120" s="500"/>
      <c r="F120" s="500"/>
      <c r="G120" s="500"/>
      <c r="H120" s="500"/>
      <c r="I120" s="500"/>
      <c r="J120" s="500"/>
      <c r="K120" s="500"/>
      <c r="L120" s="500"/>
      <c r="M120" s="500"/>
      <c r="N120" s="500"/>
      <c r="O120" s="500"/>
      <c r="P120" s="500"/>
      <c r="Q120" s="131">
        <f t="shared" si="1"/>
        <v>0</v>
      </c>
      <c r="R120" s="493"/>
      <c r="S120" s="926"/>
      <c r="T120" s="834" t="s">
        <v>780</v>
      </c>
      <c r="U120" s="512" t="s">
        <v>694</v>
      </c>
      <c r="V120" s="902">
        <f>+$H$37</f>
        <v>0</v>
      </c>
      <c r="W120" s="513">
        <f t="shared" si="95"/>
        <v>0</v>
      </c>
      <c r="X120" s="513">
        <f t="shared" si="95"/>
        <v>0</v>
      </c>
      <c r="Y120" s="513">
        <f t="shared" si="95"/>
        <v>0</v>
      </c>
      <c r="Z120" s="513">
        <f t="shared" si="95"/>
        <v>0</v>
      </c>
      <c r="AA120" s="513">
        <f t="shared" si="95"/>
        <v>0</v>
      </c>
      <c r="AB120" s="513">
        <f t="shared" si="95"/>
        <v>0</v>
      </c>
      <c r="AC120" s="513">
        <f t="shared" si="95"/>
        <v>0</v>
      </c>
      <c r="AD120" s="513">
        <f t="shared" si="95"/>
        <v>0</v>
      </c>
      <c r="AE120" s="513">
        <f t="shared" si="95"/>
        <v>0</v>
      </c>
      <c r="AF120" s="513">
        <f t="shared" si="95"/>
        <v>0</v>
      </c>
      <c r="AG120" s="513">
        <f t="shared" si="95"/>
        <v>0</v>
      </c>
      <c r="AH120" s="513">
        <f t="shared" si="95"/>
        <v>0</v>
      </c>
      <c r="AI120" s="131">
        <f t="shared" ref="AI120:AI149" si="97">SUM(W120:AH120)</f>
        <v>0</v>
      </c>
      <c r="AK120" s="834" t="s">
        <v>780</v>
      </c>
      <c r="AL120" s="512" t="s">
        <v>694</v>
      </c>
      <c r="AM120" s="888"/>
      <c r="AN120" s="1014">
        <f>+E120*$AM$120</f>
        <v>0</v>
      </c>
      <c r="AO120" s="1014">
        <f t="shared" ref="AO120:AY120" si="98">+F120*$AM$120</f>
        <v>0</v>
      </c>
      <c r="AP120" s="1014">
        <f t="shared" si="98"/>
        <v>0</v>
      </c>
      <c r="AQ120" s="1014">
        <f t="shared" si="98"/>
        <v>0</v>
      </c>
      <c r="AR120" s="1014">
        <f t="shared" si="98"/>
        <v>0</v>
      </c>
      <c r="AS120" s="1014">
        <f t="shared" si="98"/>
        <v>0</v>
      </c>
      <c r="AT120" s="1014">
        <f t="shared" si="98"/>
        <v>0</v>
      </c>
      <c r="AU120" s="1014">
        <f t="shared" si="98"/>
        <v>0</v>
      </c>
      <c r="AV120" s="1014">
        <f t="shared" si="98"/>
        <v>0</v>
      </c>
      <c r="AW120" s="1014">
        <f t="shared" si="98"/>
        <v>0</v>
      </c>
      <c r="AX120" s="1014">
        <f t="shared" si="98"/>
        <v>0</v>
      </c>
      <c r="AY120" s="1014">
        <f t="shared" si="98"/>
        <v>0</v>
      </c>
      <c r="AZ120" s="131">
        <f t="shared" si="5"/>
        <v>0</v>
      </c>
    </row>
    <row r="121" spans="2:52" x14ac:dyDescent="0.2">
      <c r="B121" s="834" t="s">
        <v>420</v>
      </c>
      <c r="C121" s="509" t="s">
        <v>504</v>
      </c>
      <c r="D121" s="510" t="s">
        <v>131</v>
      </c>
      <c r="E121" s="513">
        <f>E125+E129+E135+E141</f>
        <v>0</v>
      </c>
      <c r="F121" s="513">
        <f t="shared" ref="F121:P121" si="99">F125+F129+F135+F141</f>
        <v>0</v>
      </c>
      <c r="G121" s="513">
        <f t="shared" si="99"/>
        <v>0</v>
      </c>
      <c r="H121" s="513">
        <f t="shared" si="99"/>
        <v>0</v>
      </c>
      <c r="I121" s="513">
        <f t="shared" si="99"/>
        <v>0</v>
      </c>
      <c r="J121" s="513">
        <f t="shared" si="99"/>
        <v>0</v>
      </c>
      <c r="K121" s="513">
        <f t="shared" si="99"/>
        <v>0</v>
      </c>
      <c r="L121" s="513">
        <f t="shared" si="99"/>
        <v>0</v>
      </c>
      <c r="M121" s="513">
        <f t="shared" si="99"/>
        <v>0</v>
      </c>
      <c r="N121" s="513">
        <f t="shared" si="99"/>
        <v>0</v>
      </c>
      <c r="O121" s="513">
        <f t="shared" si="99"/>
        <v>0</v>
      </c>
      <c r="P121" s="513">
        <f t="shared" si="99"/>
        <v>0</v>
      </c>
      <c r="Q121" s="131">
        <f t="shared" si="1"/>
        <v>0</v>
      </c>
      <c r="R121" s="493"/>
      <c r="S121" s="926"/>
      <c r="T121" s="834" t="s">
        <v>420</v>
      </c>
      <c r="U121" s="509" t="s">
        <v>504</v>
      </c>
      <c r="V121" s="902"/>
      <c r="W121" s="513">
        <f>W122+W126+W132+W138</f>
        <v>0</v>
      </c>
      <c r="X121" s="513">
        <f t="shared" ref="X121:AH121" si="100">X122+X126+X132+X138</f>
        <v>0</v>
      </c>
      <c r="Y121" s="513">
        <f t="shared" si="100"/>
        <v>0</v>
      </c>
      <c r="Z121" s="513">
        <f t="shared" si="100"/>
        <v>0</v>
      </c>
      <c r="AA121" s="513">
        <f t="shared" si="100"/>
        <v>0</v>
      </c>
      <c r="AB121" s="513">
        <f t="shared" si="100"/>
        <v>0</v>
      </c>
      <c r="AC121" s="513">
        <f t="shared" si="100"/>
        <v>0</v>
      </c>
      <c r="AD121" s="513">
        <f t="shared" si="100"/>
        <v>0</v>
      </c>
      <c r="AE121" s="513">
        <f t="shared" si="100"/>
        <v>0</v>
      </c>
      <c r="AF121" s="513">
        <f t="shared" si="100"/>
        <v>0</v>
      </c>
      <c r="AG121" s="513">
        <f t="shared" si="100"/>
        <v>0</v>
      </c>
      <c r="AH121" s="513">
        <f t="shared" si="100"/>
        <v>0</v>
      </c>
      <c r="AI121" s="131">
        <f t="shared" si="97"/>
        <v>0</v>
      </c>
      <c r="AK121" s="834" t="s">
        <v>420</v>
      </c>
      <c r="AL121" s="509" t="s">
        <v>504</v>
      </c>
      <c r="AM121" s="879"/>
      <c r="AN121" s="1014">
        <f>AN122+AN126+AN132+AN138</f>
        <v>0</v>
      </c>
      <c r="AO121" s="513">
        <f t="shared" ref="AO121:AY121" si="101">AO122+AO126+AO132+AO138</f>
        <v>0</v>
      </c>
      <c r="AP121" s="513">
        <f t="shared" si="101"/>
        <v>0</v>
      </c>
      <c r="AQ121" s="513">
        <f t="shared" si="101"/>
        <v>0</v>
      </c>
      <c r="AR121" s="513">
        <f t="shared" si="101"/>
        <v>0</v>
      </c>
      <c r="AS121" s="513">
        <f t="shared" si="101"/>
        <v>0</v>
      </c>
      <c r="AT121" s="513">
        <f t="shared" si="101"/>
        <v>0</v>
      </c>
      <c r="AU121" s="513">
        <f t="shared" si="101"/>
        <v>0</v>
      </c>
      <c r="AV121" s="513">
        <f t="shared" si="101"/>
        <v>0</v>
      </c>
      <c r="AW121" s="513">
        <f t="shared" si="101"/>
        <v>0</v>
      </c>
      <c r="AX121" s="513">
        <f t="shared" si="101"/>
        <v>0</v>
      </c>
      <c r="AY121" s="513">
        <f t="shared" si="101"/>
        <v>0</v>
      </c>
      <c r="AZ121" s="131">
        <f t="shared" si="5"/>
        <v>0</v>
      </c>
    </row>
    <row r="122" spans="2:52" x14ac:dyDescent="0.2">
      <c r="B122" s="834"/>
      <c r="C122" s="511" t="s">
        <v>502</v>
      </c>
      <c r="D122" s="510"/>
      <c r="E122" s="513"/>
      <c r="F122" s="513"/>
      <c r="G122" s="513"/>
      <c r="H122" s="513"/>
      <c r="I122" s="513"/>
      <c r="J122" s="513"/>
      <c r="K122" s="513"/>
      <c r="L122" s="513"/>
      <c r="M122" s="513"/>
      <c r="N122" s="513"/>
      <c r="O122" s="513"/>
      <c r="P122" s="513"/>
      <c r="Q122" s="498">
        <f t="shared" si="1"/>
        <v>0</v>
      </c>
      <c r="R122" s="493"/>
      <c r="S122" s="926"/>
      <c r="T122" s="834"/>
      <c r="U122" s="511" t="s">
        <v>502</v>
      </c>
      <c r="V122" s="902"/>
      <c r="W122" s="513">
        <f>+W124+W125</f>
        <v>0</v>
      </c>
      <c r="X122" s="513">
        <f t="shared" ref="X122:AH122" si="102">+X124+X125</f>
        <v>0</v>
      </c>
      <c r="Y122" s="513">
        <f t="shared" si="102"/>
        <v>0</v>
      </c>
      <c r="Z122" s="513">
        <f t="shared" si="102"/>
        <v>0</v>
      </c>
      <c r="AA122" s="513">
        <f t="shared" si="102"/>
        <v>0</v>
      </c>
      <c r="AB122" s="513">
        <f t="shared" si="102"/>
        <v>0</v>
      </c>
      <c r="AC122" s="513">
        <f t="shared" si="102"/>
        <v>0</v>
      </c>
      <c r="AD122" s="513">
        <f t="shared" si="102"/>
        <v>0</v>
      </c>
      <c r="AE122" s="513">
        <f t="shared" si="102"/>
        <v>0</v>
      </c>
      <c r="AF122" s="513">
        <f t="shared" si="102"/>
        <v>0</v>
      </c>
      <c r="AG122" s="513">
        <f t="shared" si="102"/>
        <v>0</v>
      </c>
      <c r="AH122" s="513">
        <f t="shared" si="102"/>
        <v>0</v>
      </c>
      <c r="AI122" s="498">
        <f t="shared" si="97"/>
        <v>0</v>
      </c>
      <c r="AK122" s="834"/>
      <c r="AL122" s="511" t="s">
        <v>502</v>
      </c>
      <c r="AM122" s="879"/>
      <c r="AN122" s="1014">
        <f>+AN124+AN125</f>
        <v>0</v>
      </c>
      <c r="AO122" s="513">
        <f t="shared" ref="AO122:AY122" si="103">+AO124+AO125</f>
        <v>0</v>
      </c>
      <c r="AP122" s="513">
        <f t="shared" si="103"/>
        <v>0</v>
      </c>
      <c r="AQ122" s="513">
        <f t="shared" si="103"/>
        <v>0</v>
      </c>
      <c r="AR122" s="513">
        <f t="shared" si="103"/>
        <v>0</v>
      </c>
      <c r="AS122" s="513">
        <f t="shared" si="103"/>
        <v>0</v>
      </c>
      <c r="AT122" s="513">
        <f t="shared" si="103"/>
        <v>0</v>
      </c>
      <c r="AU122" s="513">
        <f t="shared" si="103"/>
        <v>0</v>
      </c>
      <c r="AV122" s="513">
        <f t="shared" si="103"/>
        <v>0</v>
      </c>
      <c r="AW122" s="513">
        <f t="shared" si="103"/>
        <v>0</v>
      </c>
      <c r="AX122" s="513">
        <f t="shared" si="103"/>
        <v>0</v>
      </c>
      <c r="AY122" s="513">
        <f t="shared" si="103"/>
        <v>0</v>
      </c>
      <c r="AZ122" s="498">
        <f t="shared" si="5"/>
        <v>0</v>
      </c>
    </row>
    <row r="123" spans="2:52" x14ac:dyDescent="0.2">
      <c r="B123" s="834" t="s">
        <v>672</v>
      </c>
      <c r="C123" s="509" t="s">
        <v>488</v>
      </c>
      <c r="D123" s="510"/>
      <c r="E123" s="513"/>
      <c r="F123" s="513"/>
      <c r="G123" s="513"/>
      <c r="H123" s="513"/>
      <c r="I123" s="513"/>
      <c r="J123" s="513"/>
      <c r="K123" s="513"/>
      <c r="L123" s="513"/>
      <c r="M123" s="513"/>
      <c r="N123" s="513"/>
      <c r="O123" s="513"/>
      <c r="P123" s="513"/>
      <c r="Q123" s="498">
        <f t="shared" ref="Q123:Q149" si="104">SUM(E123:P123)</f>
        <v>0</v>
      </c>
      <c r="R123" s="493"/>
      <c r="S123" s="926"/>
      <c r="T123" s="834" t="s">
        <v>672</v>
      </c>
      <c r="U123" s="509" t="s">
        <v>488</v>
      </c>
      <c r="V123" s="902"/>
      <c r="W123" s="513"/>
      <c r="X123" s="513"/>
      <c r="Y123" s="513"/>
      <c r="Z123" s="513"/>
      <c r="AA123" s="513"/>
      <c r="AB123" s="513"/>
      <c r="AC123" s="513"/>
      <c r="AD123" s="513"/>
      <c r="AE123" s="513"/>
      <c r="AF123" s="513"/>
      <c r="AG123" s="513"/>
      <c r="AH123" s="513"/>
      <c r="AI123" s="498">
        <f t="shared" si="97"/>
        <v>0</v>
      </c>
      <c r="AK123" s="834" t="s">
        <v>672</v>
      </c>
      <c r="AL123" s="509" t="s">
        <v>488</v>
      </c>
      <c r="AM123" s="879"/>
      <c r="AN123" s="1014"/>
      <c r="AO123" s="513"/>
      <c r="AP123" s="513"/>
      <c r="AQ123" s="513"/>
      <c r="AR123" s="513"/>
      <c r="AS123" s="513"/>
      <c r="AT123" s="513"/>
      <c r="AU123" s="513"/>
      <c r="AV123" s="513"/>
      <c r="AW123" s="513"/>
      <c r="AX123" s="513"/>
      <c r="AY123" s="513"/>
      <c r="AZ123" s="498">
        <f t="shared" si="5"/>
        <v>0</v>
      </c>
    </row>
    <row r="124" spans="2:52" x14ac:dyDescent="0.2">
      <c r="B124" s="834" t="s">
        <v>673</v>
      </c>
      <c r="C124" s="495" t="s">
        <v>648</v>
      </c>
      <c r="D124" s="510" t="s">
        <v>479</v>
      </c>
      <c r="E124" s="500"/>
      <c r="F124" s="500"/>
      <c r="G124" s="500"/>
      <c r="H124" s="500"/>
      <c r="I124" s="500"/>
      <c r="J124" s="500"/>
      <c r="K124" s="500"/>
      <c r="L124" s="500"/>
      <c r="M124" s="500"/>
      <c r="N124" s="500"/>
      <c r="O124" s="500"/>
      <c r="P124" s="500"/>
      <c r="Q124" s="131">
        <f t="shared" si="104"/>
        <v>0</v>
      </c>
      <c r="R124" s="493"/>
      <c r="S124" s="926"/>
      <c r="T124" s="834" t="s">
        <v>673</v>
      </c>
      <c r="U124" s="495" t="s">
        <v>648</v>
      </c>
      <c r="V124" s="902">
        <f>+$H$16</f>
        <v>0</v>
      </c>
      <c r="W124" s="513">
        <f t="shared" ref="W124:AH125" si="105">+E124*$V124</f>
        <v>0</v>
      </c>
      <c r="X124" s="513">
        <f t="shared" si="105"/>
        <v>0</v>
      </c>
      <c r="Y124" s="513">
        <f t="shared" si="105"/>
        <v>0</v>
      </c>
      <c r="Z124" s="513">
        <f t="shared" si="105"/>
        <v>0</v>
      </c>
      <c r="AA124" s="513">
        <f t="shared" si="105"/>
        <v>0</v>
      </c>
      <c r="AB124" s="513">
        <f t="shared" si="105"/>
        <v>0</v>
      </c>
      <c r="AC124" s="513">
        <f t="shared" si="105"/>
        <v>0</v>
      </c>
      <c r="AD124" s="513">
        <f t="shared" si="105"/>
        <v>0</v>
      </c>
      <c r="AE124" s="513">
        <f t="shared" si="105"/>
        <v>0</v>
      </c>
      <c r="AF124" s="513">
        <f t="shared" si="105"/>
        <v>0</v>
      </c>
      <c r="AG124" s="513">
        <f t="shared" si="105"/>
        <v>0</v>
      </c>
      <c r="AH124" s="513">
        <f t="shared" si="105"/>
        <v>0</v>
      </c>
      <c r="AI124" s="131">
        <f t="shared" si="97"/>
        <v>0</v>
      </c>
      <c r="AK124" s="834" t="s">
        <v>673</v>
      </c>
      <c r="AL124" s="495" t="s">
        <v>648</v>
      </c>
      <c r="AM124" s="888"/>
      <c r="AN124" s="1014">
        <f>+E124*$AM$124</f>
        <v>0</v>
      </c>
      <c r="AO124" s="1014">
        <f t="shared" ref="AO124:AY124" si="106">+F124*$AM$124</f>
        <v>0</v>
      </c>
      <c r="AP124" s="1014">
        <f t="shared" si="106"/>
        <v>0</v>
      </c>
      <c r="AQ124" s="1014">
        <f t="shared" si="106"/>
        <v>0</v>
      </c>
      <c r="AR124" s="1014">
        <f t="shared" si="106"/>
        <v>0</v>
      </c>
      <c r="AS124" s="1014">
        <f t="shared" si="106"/>
        <v>0</v>
      </c>
      <c r="AT124" s="1014">
        <f t="shared" si="106"/>
        <v>0</v>
      </c>
      <c r="AU124" s="1014">
        <f t="shared" si="106"/>
        <v>0</v>
      </c>
      <c r="AV124" s="1014">
        <f t="shared" si="106"/>
        <v>0</v>
      </c>
      <c r="AW124" s="1014">
        <f t="shared" si="106"/>
        <v>0</v>
      </c>
      <c r="AX124" s="1014">
        <f t="shared" si="106"/>
        <v>0</v>
      </c>
      <c r="AY124" s="1014">
        <f t="shared" si="106"/>
        <v>0</v>
      </c>
      <c r="AZ124" s="131">
        <f t="shared" si="5"/>
        <v>0</v>
      </c>
    </row>
    <row r="125" spans="2:52" x14ac:dyDescent="0.2">
      <c r="B125" s="834" t="s">
        <v>674</v>
      </c>
      <c r="C125" s="509" t="s">
        <v>481</v>
      </c>
      <c r="D125" s="510" t="s">
        <v>131</v>
      </c>
      <c r="E125" s="500"/>
      <c r="F125" s="500"/>
      <c r="G125" s="500"/>
      <c r="H125" s="500"/>
      <c r="I125" s="500"/>
      <c r="J125" s="500"/>
      <c r="K125" s="500"/>
      <c r="L125" s="500"/>
      <c r="M125" s="500"/>
      <c r="N125" s="500"/>
      <c r="O125" s="500"/>
      <c r="P125" s="500"/>
      <c r="Q125" s="131">
        <f t="shared" si="104"/>
        <v>0</v>
      </c>
      <c r="R125" s="493"/>
      <c r="S125" s="926"/>
      <c r="T125" s="834" t="s">
        <v>674</v>
      </c>
      <c r="U125" s="509" t="s">
        <v>481</v>
      </c>
      <c r="V125" s="902">
        <f>+$H$38</f>
        <v>0</v>
      </c>
      <c r="W125" s="513">
        <f t="shared" si="105"/>
        <v>0</v>
      </c>
      <c r="X125" s="513">
        <f t="shared" si="105"/>
        <v>0</v>
      </c>
      <c r="Y125" s="513">
        <f t="shared" si="105"/>
        <v>0</v>
      </c>
      <c r="Z125" s="513">
        <f t="shared" si="105"/>
        <v>0</v>
      </c>
      <c r="AA125" s="513">
        <f t="shared" si="105"/>
        <v>0</v>
      </c>
      <c r="AB125" s="513">
        <f t="shared" si="105"/>
        <v>0</v>
      </c>
      <c r="AC125" s="513">
        <f t="shared" si="105"/>
        <v>0</v>
      </c>
      <c r="AD125" s="513">
        <f t="shared" si="105"/>
        <v>0</v>
      </c>
      <c r="AE125" s="513">
        <f t="shared" si="105"/>
        <v>0</v>
      </c>
      <c r="AF125" s="513">
        <f t="shared" si="105"/>
        <v>0</v>
      </c>
      <c r="AG125" s="513">
        <f t="shared" si="105"/>
        <v>0</v>
      </c>
      <c r="AH125" s="513">
        <f t="shared" si="105"/>
        <v>0</v>
      </c>
      <c r="AI125" s="131">
        <f t="shared" si="97"/>
        <v>0</v>
      </c>
      <c r="AK125" s="834" t="s">
        <v>674</v>
      </c>
      <c r="AL125" s="509" t="s">
        <v>481</v>
      </c>
      <c r="AM125" s="888"/>
      <c r="AN125" s="1014">
        <f>+E125*$AM$125</f>
        <v>0</v>
      </c>
      <c r="AO125" s="1014">
        <f t="shared" ref="AO125:AY125" si="107">+F125*$AM$125</f>
        <v>0</v>
      </c>
      <c r="AP125" s="1014">
        <f t="shared" si="107"/>
        <v>0</v>
      </c>
      <c r="AQ125" s="1014">
        <f t="shared" si="107"/>
        <v>0</v>
      </c>
      <c r="AR125" s="1014">
        <f t="shared" si="107"/>
        <v>0</v>
      </c>
      <c r="AS125" s="1014">
        <f t="shared" si="107"/>
        <v>0</v>
      </c>
      <c r="AT125" s="1014">
        <f t="shared" si="107"/>
        <v>0</v>
      </c>
      <c r="AU125" s="1014">
        <f t="shared" si="107"/>
        <v>0</v>
      </c>
      <c r="AV125" s="1014">
        <f t="shared" si="107"/>
        <v>0</v>
      </c>
      <c r="AW125" s="1014">
        <f t="shared" si="107"/>
        <v>0</v>
      </c>
      <c r="AX125" s="1014">
        <f t="shared" si="107"/>
        <v>0</v>
      </c>
      <c r="AY125" s="1014">
        <f t="shared" si="107"/>
        <v>0</v>
      </c>
      <c r="AZ125" s="131">
        <f t="shared" si="5"/>
        <v>0</v>
      </c>
    </row>
    <row r="126" spans="2:52" x14ac:dyDescent="0.2">
      <c r="B126" s="834"/>
      <c r="C126" s="511" t="s">
        <v>503</v>
      </c>
      <c r="D126" s="526"/>
      <c r="E126" s="513"/>
      <c r="F126" s="513"/>
      <c r="G126" s="513"/>
      <c r="H126" s="513"/>
      <c r="I126" s="513"/>
      <c r="J126" s="513"/>
      <c r="K126" s="513"/>
      <c r="L126" s="513"/>
      <c r="M126" s="513"/>
      <c r="N126" s="513"/>
      <c r="O126" s="513"/>
      <c r="P126" s="513"/>
      <c r="Q126" s="131">
        <f t="shared" si="104"/>
        <v>0</v>
      </c>
      <c r="R126" s="493"/>
      <c r="S126" s="926"/>
      <c r="T126" s="834"/>
      <c r="U126" s="511" t="s">
        <v>503</v>
      </c>
      <c r="V126" s="902"/>
      <c r="W126" s="513">
        <f>+W128+W129</f>
        <v>0</v>
      </c>
      <c r="X126" s="513">
        <f t="shared" ref="X126:AH126" si="108">+X128+X129</f>
        <v>0</v>
      </c>
      <c r="Y126" s="513">
        <f t="shared" si="108"/>
        <v>0</v>
      </c>
      <c r="Z126" s="513">
        <f t="shared" si="108"/>
        <v>0</v>
      </c>
      <c r="AA126" s="513">
        <f t="shared" si="108"/>
        <v>0</v>
      </c>
      <c r="AB126" s="513">
        <f t="shared" si="108"/>
        <v>0</v>
      </c>
      <c r="AC126" s="513">
        <f t="shared" si="108"/>
        <v>0</v>
      </c>
      <c r="AD126" s="513">
        <f t="shared" si="108"/>
        <v>0</v>
      </c>
      <c r="AE126" s="513">
        <f t="shared" si="108"/>
        <v>0</v>
      </c>
      <c r="AF126" s="513">
        <f t="shared" si="108"/>
        <v>0</v>
      </c>
      <c r="AG126" s="513">
        <f t="shared" si="108"/>
        <v>0</v>
      </c>
      <c r="AH126" s="513">
        <f t="shared" si="108"/>
        <v>0</v>
      </c>
      <c r="AI126" s="131">
        <f t="shared" si="97"/>
        <v>0</v>
      </c>
      <c r="AK126" s="834"/>
      <c r="AL126" s="511" t="s">
        <v>503</v>
      </c>
      <c r="AM126" s="879"/>
      <c r="AN126" s="1014">
        <f>+AN128+AN129</f>
        <v>0</v>
      </c>
      <c r="AO126" s="513">
        <f t="shared" ref="AO126:AY126" si="109">+AO128+AO129</f>
        <v>0</v>
      </c>
      <c r="AP126" s="513">
        <f t="shared" si="109"/>
        <v>0</v>
      </c>
      <c r="AQ126" s="513">
        <f t="shared" si="109"/>
        <v>0</v>
      </c>
      <c r="AR126" s="513">
        <f t="shared" si="109"/>
        <v>0</v>
      </c>
      <c r="AS126" s="513">
        <f t="shared" si="109"/>
        <v>0</v>
      </c>
      <c r="AT126" s="513">
        <f t="shared" si="109"/>
        <v>0</v>
      </c>
      <c r="AU126" s="513">
        <f t="shared" si="109"/>
        <v>0</v>
      </c>
      <c r="AV126" s="513">
        <f t="shared" si="109"/>
        <v>0</v>
      </c>
      <c r="AW126" s="513">
        <f t="shared" si="109"/>
        <v>0</v>
      </c>
      <c r="AX126" s="513">
        <f t="shared" si="109"/>
        <v>0</v>
      </c>
      <c r="AY126" s="513">
        <f t="shared" si="109"/>
        <v>0</v>
      </c>
      <c r="AZ126" s="131">
        <f t="shared" si="5"/>
        <v>0</v>
      </c>
    </row>
    <row r="127" spans="2:52" x14ac:dyDescent="0.2">
      <c r="B127" s="834" t="s">
        <v>781</v>
      </c>
      <c r="C127" s="509" t="s">
        <v>488</v>
      </c>
      <c r="D127" s="510"/>
      <c r="E127" s="513"/>
      <c r="F127" s="513"/>
      <c r="G127" s="513"/>
      <c r="H127" s="513"/>
      <c r="I127" s="513"/>
      <c r="J127" s="513"/>
      <c r="K127" s="513"/>
      <c r="L127" s="513"/>
      <c r="M127" s="513"/>
      <c r="N127" s="513"/>
      <c r="O127" s="513"/>
      <c r="P127" s="513"/>
      <c r="Q127" s="498">
        <f t="shared" si="104"/>
        <v>0</v>
      </c>
      <c r="R127" s="493"/>
      <c r="S127" s="926"/>
      <c r="T127" s="834" t="s">
        <v>781</v>
      </c>
      <c r="U127" s="509" t="s">
        <v>488</v>
      </c>
      <c r="V127" s="902"/>
      <c r="W127" s="513"/>
      <c r="X127" s="513"/>
      <c r="Y127" s="513"/>
      <c r="Z127" s="513"/>
      <c r="AA127" s="513"/>
      <c r="AB127" s="513"/>
      <c r="AC127" s="513"/>
      <c r="AD127" s="513"/>
      <c r="AE127" s="513"/>
      <c r="AF127" s="513"/>
      <c r="AG127" s="513"/>
      <c r="AH127" s="513"/>
      <c r="AI127" s="498">
        <f t="shared" si="97"/>
        <v>0</v>
      </c>
      <c r="AK127" s="834" t="s">
        <v>781</v>
      </c>
      <c r="AL127" s="509" t="s">
        <v>488</v>
      </c>
      <c r="AM127" s="879"/>
      <c r="AN127" s="1014"/>
      <c r="AO127" s="513"/>
      <c r="AP127" s="513"/>
      <c r="AQ127" s="513"/>
      <c r="AR127" s="513"/>
      <c r="AS127" s="513"/>
      <c r="AT127" s="513"/>
      <c r="AU127" s="513"/>
      <c r="AV127" s="513"/>
      <c r="AW127" s="513"/>
      <c r="AX127" s="513"/>
      <c r="AY127" s="513"/>
      <c r="AZ127" s="498">
        <f t="shared" si="5"/>
        <v>0</v>
      </c>
    </row>
    <row r="128" spans="2:52" x14ac:dyDescent="0.2">
      <c r="B128" s="834" t="s">
        <v>782</v>
      </c>
      <c r="C128" s="495" t="s">
        <v>648</v>
      </c>
      <c r="D128" s="510" t="s">
        <v>479</v>
      </c>
      <c r="E128" s="500"/>
      <c r="F128" s="500"/>
      <c r="G128" s="500"/>
      <c r="H128" s="500"/>
      <c r="I128" s="500"/>
      <c r="J128" s="500"/>
      <c r="K128" s="500"/>
      <c r="L128" s="500"/>
      <c r="M128" s="500"/>
      <c r="N128" s="500"/>
      <c r="O128" s="500"/>
      <c r="P128" s="500"/>
      <c r="Q128" s="131">
        <f t="shared" si="104"/>
        <v>0</v>
      </c>
      <c r="R128" s="493"/>
      <c r="S128" s="926"/>
      <c r="T128" s="834" t="s">
        <v>782</v>
      </c>
      <c r="U128" s="495" t="s">
        <v>648</v>
      </c>
      <c r="V128" s="902">
        <f>+$H$16</f>
        <v>0</v>
      </c>
      <c r="W128" s="513">
        <f t="shared" ref="W128:AH128" si="110">+E128*$V128</f>
        <v>0</v>
      </c>
      <c r="X128" s="513">
        <f t="shared" si="110"/>
        <v>0</v>
      </c>
      <c r="Y128" s="513">
        <f t="shared" si="110"/>
        <v>0</v>
      </c>
      <c r="Z128" s="513">
        <f t="shared" si="110"/>
        <v>0</v>
      </c>
      <c r="AA128" s="513">
        <f t="shared" si="110"/>
        <v>0</v>
      </c>
      <c r="AB128" s="513">
        <f t="shared" si="110"/>
        <v>0</v>
      </c>
      <c r="AC128" s="513">
        <f t="shared" si="110"/>
        <v>0</v>
      </c>
      <c r="AD128" s="513">
        <f t="shared" si="110"/>
        <v>0</v>
      </c>
      <c r="AE128" s="513">
        <f t="shared" si="110"/>
        <v>0</v>
      </c>
      <c r="AF128" s="513">
        <f t="shared" si="110"/>
        <v>0</v>
      </c>
      <c r="AG128" s="513">
        <f t="shared" si="110"/>
        <v>0</v>
      </c>
      <c r="AH128" s="513">
        <f t="shared" si="110"/>
        <v>0</v>
      </c>
      <c r="AI128" s="131">
        <f t="shared" si="97"/>
        <v>0</v>
      </c>
      <c r="AK128" s="834" t="s">
        <v>782</v>
      </c>
      <c r="AL128" s="495" t="s">
        <v>648</v>
      </c>
      <c r="AM128" s="888"/>
      <c r="AN128" s="1014">
        <f>+E128*$AM$128</f>
        <v>0</v>
      </c>
      <c r="AO128" s="1014">
        <f t="shared" ref="AO128:AY128" si="111">+F128*$AM$128</f>
        <v>0</v>
      </c>
      <c r="AP128" s="1014">
        <f t="shared" si="111"/>
        <v>0</v>
      </c>
      <c r="AQ128" s="1014">
        <f t="shared" si="111"/>
        <v>0</v>
      </c>
      <c r="AR128" s="1014">
        <f t="shared" si="111"/>
        <v>0</v>
      </c>
      <c r="AS128" s="1014">
        <f t="shared" si="111"/>
        <v>0</v>
      </c>
      <c r="AT128" s="1014">
        <f t="shared" si="111"/>
        <v>0</v>
      </c>
      <c r="AU128" s="1014">
        <f t="shared" si="111"/>
        <v>0</v>
      </c>
      <c r="AV128" s="1014">
        <f t="shared" si="111"/>
        <v>0</v>
      </c>
      <c r="AW128" s="1014">
        <f t="shared" si="111"/>
        <v>0</v>
      </c>
      <c r="AX128" s="1014">
        <f t="shared" si="111"/>
        <v>0</v>
      </c>
      <c r="AY128" s="1014">
        <f t="shared" si="111"/>
        <v>0</v>
      </c>
      <c r="AZ128" s="131">
        <f t="shared" si="5"/>
        <v>0</v>
      </c>
    </row>
    <row r="129" spans="2:52" x14ac:dyDescent="0.2">
      <c r="B129" s="834" t="s">
        <v>783</v>
      </c>
      <c r="C129" s="509" t="s">
        <v>481</v>
      </c>
      <c r="D129" s="510" t="s">
        <v>131</v>
      </c>
      <c r="E129" s="513">
        <f t="shared" ref="E129:P129" si="112">E130+E131</f>
        <v>0</v>
      </c>
      <c r="F129" s="513">
        <f t="shared" si="112"/>
        <v>0</v>
      </c>
      <c r="G129" s="513">
        <f t="shared" si="112"/>
        <v>0</v>
      </c>
      <c r="H129" s="513">
        <f t="shared" si="112"/>
        <v>0</v>
      </c>
      <c r="I129" s="513">
        <f t="shared" si="112"/>
        <v>0</v>
      </c>
      <c r="J129" s="513">
        <f t="shared" si="112"/>
        <v>0</v>
      </c>
      <c r="K129" s="513">
        <f t="shared" si="112"/>
        <v>0</v>
      </c>
      <c r="L129" s="513">
        <f t="shared" si="112"/>
        <v>0</v>
      </c>
      <c r="M129" s="513">
        <f t="shared" si="112"/>
        <v>0</v>
      </c>
      <c r="N129" s="513">
        <f t="shared" si="112"/>
        <v>0</v>
      </c>
      <c r="O129" s="513">
        <f t="shared" si="112"/>
        <v>0</v>
      </c>
      <c r="P129" s="513">
        <f t="shared" si="112"/>
        <v>0</v>
      </c>
      <c r="Q129" s="131">
        <f t="shared" si="104"/>
        <v>0</v>
      </c>
      <c r="R129" s="493"/>
      <c r="S129" s="926"/>
      <c r="T129" s="834" t="s">
        <v>783</v>
      </c>
      <c r="U129" s="509" t="s">
        <v>481</v>
      </c>
      <c r="V129" s="902"/>
      <c r="W129" s="513">
        <f>W130+W131</f>
        <v>0</v>
      </c>
      <c r="X129" s="513">
        <f t="shared" ref="X129:AH129" si="113">X130+X131</f>
        <v>0</v>
      </c>
      <c r="Y129" s="513">
        <f t="shared" si="113"/>
        <v>0</v>
      </c>
      <c r="Z129" s="513">
        <f t="shared" si="113"/>
        <v>0</v>
      </c>
      <c r="AA129" s="513">
        <f t="shared" si="113"/>
        <v>0</v>
      </c>
      <c r="AB129" s="513">
        <f t="shared" si="113"/>
        <v>0</v>
      </c>
      <c r="AC129" s="513">
        <f t="shared" si="113"/>
        <v>0</v>
      </c>
      <c r="AD129" s="513">
        <f t="shared" si="113"/>
        <v>0</v>
      </c>
      <c r="AE129" s="513">
        <f t="shared" si="113"/>
        <v>0</v>
      </c>
      <c r="AF129" s="513">
        <f t="shared" si="113"/>
        <v>0</v>
      </c>
      <c r="AG129" s="513">
        <f t="shared" si="113"/>
        <v>0</v>
      </c>
      <c r="AH129" s="513">
        <f t="shared" si="113"/>
        <v>0</v>
      </c>
      <c r="AI129" s="131">
        <f t="shared" si="97"/>
        <v>0</v>
      </c>
      <c r="AK129" s="834" t="s">
        <v>783</v>
      </c>
      <c r="AL129" s="509" t="s">
        <v>481</v>
      </c>
      <c r="AM129" s="879"/>
      <c r="AN129" s="1014">
        <f>AN130+AN131</f>
        <v>0</v>
      </c>
      <c r="AO129" s="513">
        <f t="shared" ref="AO129:AY129" si="114">AO130+AO131</f>
        <v>0</v>
      </c>
      <c r="AP129" s="513">
        <f t="shared" si="114"/>
        <v>0</v>
      </c>
      <c r="AQ129" s="513">
        <f t="shared" si="114"/>
        <v>0</v>
      </c>
      <c r="AR129" s="513">
        <f t="shared" si="114"/>
        <v>0</v>
      </c>
      <c r="AS129" s="513">
        <f t="shared" si="114"/>
        <v>0</v>
      </c>
      <c r="AT129" s="513">
        <f t="shared" si="114"/>
        <v>0</v>
      </c>
      <c r="AU129" s="513">
        <f t="shared" si="114"/>
        <v>0</v>
      </c>
      <c r="AV129" s="513">
        <f t="shared" si="114"/>
        <v>0</v>
      </c>
      <c r="AW129" s="513">
        <f t="shared" si="114"/>
        <v>0</v>
      </c>
      <c r="AX129" s="513">
        <f t="shared" si="114"/>
        <v>0</v>
      </c>
      <c r="AY129" s="513">
        <f t="shared" si="114"/>
        <v>0</v>
      </c>
      <c r="AZ129" s="131">
        <f t="shared" si="5"/>
        <v>0</v>
      </c>
    </row>
    <row r="130" spans="2:52" x14ac:dyDescent="0.2">
      <c r="B130" s="834" t="s">
        <v>784</v>
      </c>
      <c r="C130" s="512" t="s">
        <v>690</v>
      </c>
      <c r="D130" s="510" t="s">
        <v>131</v>
      </c>
      <c r="E130" s="500"/>
      <c r="F130" s="500"/>
      <c r="G130" s="500"/>
      <c r="H130" s="500"/>
      <c r="I130" s="500"/>
      <c r="J130" s="500"/>
      <c r="K130" s="500"/>
      <c r="L130" s="500"/>
      <c r="M130" s="500"/>
      <c r="N130" s="500"/>
      <c r="O130" s="500"/>
      <c r="P130" s="500"/>
      <c r="Q130" s="131">
        <f t="shared" si="104"/>
        <v>0</v>
      </c>
      <c r="R130" s="493"/>
      <c r="S130" s="926"/>
      <c r="T130" s="834" t="s">
        <v>784</v>
      </c>
      <c r="U130" s="512" t="s">
        <v>690</v>
      </c>
      <c r="V130" s="902">
        <f>+$H$36</f>
        <v>0</v>
      </c>
      <c r="W130" s="513">
        <f t="shared" ref="W130:AH131" si="115">+E130*$V130</f>
        <v>0</v>
      </c>
      <c r="X130" s="513">
        <f t="shared" si="115"/>
        <v>0</v>
      </c>
      <c r="Y130" s="513">
        <f t="shared" si="115"/>
        <v>0</v>
      </c>
      <c r="Z130" s="513">
        <f t="shared" si="115"/>
        <v>0</v>
      </c>
      <c r="AA130" s="513">
        <f t="shared" si="115"/>
        <v>0</v>
      </c>
      <c r="AB130" s="513">
        <f t="shared" si="115"/>
        <v>0</v>
      </c>
      <c r="AC130" s="513">
        <f t="shared" si="115"/>
        <v>0</v>
      </c>
      <c r="AD130" s="513">
        <f t="shared" si="115"/>
        <v>0</v>
      </c>
      <c r="AE130" s="513">
        <f t="shared" si="115"/>
        <v>0</v>
      </c>
      <c r="AF130" s="513">
        <f t="shared" si="115"/>
        <v>0</v>
      </c>
      <c r="AG130" s="513">
        <f t="shared" si="115"/>
        <v>0</v>
      </c>
      <c r="AH130" s="513">
        <f t="shared" si="115"/>
        <v>0</v>
      </c>
      <c r="AI130" s="131">
        <f t="shared" si="97"/>
        <v>0</v>
      </c>
      <c r="AK130" s="834" t="s">
        <v>784</v>
      </c>
      <c r="AL130" s="512" t="s">
        <v>690</v>
      </c>
      <c r="AM130" s="888"/>
      <c r="AN130" s="1014">
        <f>+E130*$AM$130</f>
        <v>0</v>
      </c>
      <c r="AO130" s="1014">
        <f t="shared" ref="AO130:AY130" si="116">+F130*$AM$130</f>
        <v>0</v>
      </c>
      <c r="AP130" s="1014">
        <f t="shared" si="116"/>
        <v>0</v>
      </c>
      <c r="AQ130" s="1014">
        <f t="shared" si="116"/>
        <v>0</v>
      </c>
      <c r="AR130" s="1014">
        <f t="shared" si="116"/>
        <v>0</v>
      </c>
      <c r="AS130" s="1014">
        <f t="shared" si="116"/>
        <v>0</v>
      </c>
      <c r="AT130" s="1014">
        <f t="shared" si="116"/>
        <v>0</v>
      </c>
      <c r="AU130" s="1014">
        <f t="shared" si="116"/>
        <v>0</v>
      </c>
      <c r="AV130" s="1014">
        <f t="shared" si="116"/>
        <v>0</v>
      </c>
      <c r="AW130" s="1014">
        <f t="shared" si="116"/>
        <v>0</v>
      </c>
      <c r="AX130" s="1014">
        <f t="shared" si="116"/>
        <v>0</v>
      </c>
      <c r="AY130" s="1014">
        <f t="shared" si="116"/>
        <v>0</v>
      </c>
      <c r="AZ130" s="131">
        <f t="shared" si="5"/>
        <v>0</v>
      </c>
    </row>
    <row r="131" spans="2:52" x14ac:dyDescent="0.2">
      <c r="B131" s="834" t="s">
        <v>785</v>
      </c>
      <c r="C131" s="512" t="s">
        <v>696</v>
      </c>
      <c r="D131" s="510" t="s">
        <v>131</v>
      </c>
      <c r="E131" s="500"/>
      <c r="F131" s="500"/>
      <c r="G131" s="500"/>
      <c r="H131" s="500"/>
      <c r="I131" s="500"/>
      <c r="J131" s="500"/>
      <c r="K131" s="500"/>
      <c r="L131" s="500"/>
      <c r="M131" s="500"/>
      <c r="N131" s="500"/>
      <c r="O131" s="500"/>
      <c r="P131" s="500"/>
      <c r="Q131" s="131">
        <f t="shared" si="104"/>
        <v>0</v>
      </c>
      <c r="R131" s="493"/>
      <c r="S131" s="926"/>
      <c r="T131" s="834" t="s">
        <v>785</v>
      </c>
      <c r="U131" s="512" t="s">
        <v>696</v>
      </c>
      <c r="V131" s="902">
        <f>+$H$37</f>
        <v>0</v>
      </c>
      <c r="W131" s="513">
        <f t="shared" si="115"/>
        <v>0</v>
      </c>
      <c r="X131" s="513">
        <f t="shared" si="115"/>
        <v>0</v>
      </c>
      <c r="Y131" s="513">
        <f t="shared" si="115"/>
        <v>0</v>
      </c>
      <c r="Z131" s="513">
        <f t="shared" si="115"/>
        <v>0</v>
      </c>
      <c r="AA131" s="513">
        <f t="shared" si="115"/>
        <v>0</v>
      </c>
      <c r="AB131" s="513">
        <f t="shared" si="115"/>
        <v>0</v>
      </c>
      <c r="AC131" s="513">
        <f t="shared" si="115"/>
        <v>0</v>
      </c>
      <c r="AD131" s="513">
        <f t="shared" si="115"/>
        <v>0</v>
      </c>
      <c r="AE131" s="513">
        <f t="shared" si="115"/>
        <v>0</v>
      </c>
      <c r="AF131" s="513">
        <f t="shared" si="115"/>
        <v>0</v>
      </c>
      <c r="AG131" s="513">
        <f t="shared" si="115"/>
        <v>0</v>
      </c>
      <c r="AH131" s="513">
        <f t="shared" si="115"/>
        <v>0</v>
      </c>
      <c r="AI131" s="131">
        <f t="shared" si="97"/>
        <v>0</v>
      </c>
      <c r="AK131" s="834" t="s">
        <v>785</v>
      </c>
      <c r="AL131" s="512" t="s">
        <v>696</v>
      </c>
      <c r="AM131" s="888"/>
      <c r="AN131" s="1014">
        <f>+E131*$AM$131</f>
        <v>0</v>
      </c>
      <c r="AO131" s="1014">
        <f t="shared" ref="AO131:AY131" si="117">+F131*$AM$131</f>
        <v>0</v>
      </c>
      <c r="AP131" s="1014">
        <f t="shared" si="117"/>
        <v>0</v>
      </c>
      <c r="AQ131" s="1014">
        <f t="shared" si="117"/>
        <v>0</v>
      </c>
      <c r="AR131" s="1014">
        <f t="shared" si="117"/>
        <v>0</v>
      </c>
      <c r="AS131" s="1014">
        <f t="shared" si="117"/>
        <v>0</v>
      </c>
      <c r="AT131" s="1014">
        <f t="shared" si="117"/>
        <v>0</v>
      </c>
      <c r="AU131" s="1014">
        <f t="shared" si="117"/>
        <v>0</v>
      </c>
      <c r="AV131" s="1014">
        <f t="shared" si="117"/>
        <v>0</v>
      </c>
      <c r="AW131" s="1014">
        <f t="shared" si="117"/>
        <v>0</v>
      </c>
      <c r="AX131" s="1014">
        <f t="shared" si="117"/>
        <v>0</v>
      </c>
      <c r="AY131" s="1014">
        <f t="shared" si="117"/>
        <v>0</v>
      </c>
      <c r="AZ131" s="131">
        <f t="shared" ref="AZ131:AZ148" si="118">SUM(AN131:AY131)</f>
        <v>0</v>
      </c>
    </row>
    <row r="132" spans="2:52" x14ac:dyDescent="0.2">
      <c r="B132" s="834"/>
      <c r="C132" s="511" t="s">
        <v>705</v>
      </c>
      <c r="D132" s="510"/>
      <c r="E132" s="513"/>
      <c r="F132" s="513"/>
      <c r="G132" s="513"/>
      <c r="H132" s="513"/>
      <c r="I132" s="513"/>
      <c r="J132" s="513"/>
      <c r="K132" s="513"/>
      <c r="L132" s="513"/>
      <c r="M132" s="513"/>
      <c r="N132" s="513"/>
      <c r="O132" s="513"/>
      <c r="P132" s="513"/>
      <c r="Q132" s="131">
        <f t="shared" si="104"/>
        <v>0</v>
      </c>
      <c r="R132" s="493"/>
      <c r="S132" s="926"/>
      <c r="T132" s="834"/>
      <c r="U132" s="511" t="s">
        <v>705</v>
      </c>
      <c r="V132" s="902"/>
      <c r="W132" s="513">
        <f>+W134+W135</f>
        <v>0</v>
      </c>
      <c r="X132" s="513">
        <f t="shared" ref="X132:AH132" si="119">+X134+X135</f>
        <v>0</v>
      </c>
      <c r="Y132" s="513">
        <f t="shared" si="119"/>
        <v>0</v>
      </c>
      <c r="Z132" s="513">
        <f t="shared" si="119"/>
        <v>0</v>
      </c>
      <c r="AA132" s="513">
        <f t="shared" si="119"/>
        <v>0</v>
      </c>
      <c r="AB132" s="513">
        <f t="shared" si="119"/>
        <v>0</v>
      </c>
      <c r="AC132" s="513">
        <f t="shared" si="119"/>
        <v>0</v>
      </c>
      <c r="AD132" s="513">
        <f t="shared" si="119"/>
        <v>0</v>
      </c>
      <c r="AE132" s="513">
        <f t="shared" si="119"/>
        <v>0</v>
      </c>
      <c r="AF132" s="513">
        <f t="shared" si="119"/>
        <v>0</v>
      </c>
      <c r="AG132" s="513">
        <f t="shared" si="119"/>
        <v>0</v>
      </c>
      <c r="AH132" s="513">
        <f t="shared" si="119"/>
        <v>0</v>
      </c>
      <c r="AI132" s="131">
        <f t="shared" si="97"/>
        <v>0</v>
      </c>
      <c r="AK132" s="834"/>
      <c r="AL132" s="511" t="s">
        <v>705</v>
      </c>
      <c r="AM132" s="879"/>
      <c r="AN132" s="1014">
        <f>+AN134+AN135</f>
        <v>0</v>
      </c>
      <c r="AO132" s="513">
        <f t="shared" ref="AO132:AY132" si="120">+AO134+AO135</f>
        <v>0</v>
      </c>
      <c r="AP132" s="513">
        <f t="shared" si="120"/>
        <v>0</v>
      </c>
      <c r="AQ132" s="513">
        <f t="shared" si="120"/>
        <v>0</v>
      </c>
      <c r="AR132" s="513">
        <f t="shared" si="120"/>
        <v>0</v>
      </c>
      <c r="AS132" s="513">
        <f t="shared" si="120"/>
        <v>0</v>
      </c>
      <c r="AT132" s="513">
        <f t="shared" si="120"/>
        <v>0</v>
      </c>
      <c r="AU132" s="513">
        <f t="shared" si="120"/>
        <v>0</v>
      </c>
      <c r="AV132" s="513">
        <f t="shared" si="120"/>
        <v>0</v>
      </c>
      <c r="AW132" s="513">
        <f t="shared" si="120"/>
        <v>0</v>
      </c>
      <c r="AX132" s="513">
        <f t="shared" si="120"/>
        <v>0</v>
      </c>
      <c r="AY132" s="513">
        <f t="shared" si="120"/>
        <v>0</v>
      </c>
      <c r="AZ132" s="131">
        <f t="shared" si="118"/>
        <v>0</v>
      </c>
    </row>
    <row r="133" spans="2:52" x14ac:dyDescent="0.2">
      <c r="B133" s="834" t="s">
        <v>786</v>
      </c>
      <c r="C133" s="509" t="s">
        <v>488</v>
      </c>
      <c r="D133" s="510"/>
      <c r="E133" s="513"/>
      <c r="F133" s="513"/>
      <c r="G133" s="513"/>
      <c r="H133" s="513"/>
      <c r="I133" s="513"/>
      <c r="J133" s="513"/>
      <c r="K133" s="513"/>
      <c r="L133" s="513"/>
      <c r="M133" s="513"/>
      <c r="N133" s="513"/>
      <c r="O133" s="513"/>
      <c r="P133" s="513"/>
      <c r="Q133" s="498">
        <f t="shared" si="104"/>
        <v>0</v>
      </c>
      <c r="R133" s="493"/>
      <c r="S133" s="926"/>
      <c r="T133" s="834" t="s">
        <v>786</v>
      </c>
      <c r="U133" s="509" t="s">
        <v>488</v>
      </c>
      <c r="V133" s="902"/>
      <c r="W133" s="513"/>
      <c r="X133" s="513"/>
      <c r="Y133" s="513"/>
      <c r="Z133" s="513"/>
      <c r="AA133" s="513"/>
      <c r="AB133" s="513"/>
      <c r="AC133" s="513"/>
      <c r="AD133" s="513"/>
      <c r="AE133" s="513"/>
      <c r="AF133" s="513"/>
      <c r="AG133" s="513"/>
      <c r="AH133" s="513"/>
      <c r="AI133" s="498">
        <f t="shared" si="97"/>
        <v>0</v>
      </c>
      <c r="AK133" s="834" t="s">
        <v>786</v>
      </c>
      <c r="AL133" s="509" t="s">
        <v>488</v>
      </c>
      <c r="AM133" s="879"/>
      <c r="AN133" s="1014"/>
      <c r="AO133" s="513"/>
      <c r="AP133" s="513"/>
      <c r="AQ133" s="513"/>
      <c r="AR133" s="513"/>
      <c r="AS133" s="513"/>
      <c r="AT133" s="513"/>
      <c r="AU133" s="513"/>
      <c r="AV133" s="513"/>
      <c r="AW133" s="513"/>
      <c r="AX133" s="513"/>
      <c r="AY133" s="513"/>
      <c r="AZ133" s="498">
        <f t="shared" si="118"/>
        <v>0</v>
      </c>
    </row>
    <row r="134" spans="2:52" x14ac:dyDescent="0.2">
      <c r="B134" s="834" t="s">
        <v>787</v>
      </c>
      <c r="C134" s="495" t="s">
        <v>648</v>
      </c>
      <c r="D134" s="510" t="s">
        <v>479</v>
      </c>
      <c r="E134" s="500"/>
      <c r="F134" s="500"/>
      <c r="G134" s="500"/>
      <c r="H134" s="500"/>
      <c r="I134" s="500"/>
      <c r="J134" s="500"/>
      <c r="K134" s="500"/>
      <c r="L134" s="500"/>
      <c r="M134" s="500"/>
      <c r="N134" s="500"/>
      <c r="O134" s="500"/>
      <c r="P134" s="500"/>
      <c r="Q134" s="131">
        <f t="shared" si="104"/>
        <v>0</v>
      </c>
      <c r="R134" s="493"/>
      <c r="S134" s="926"/>
      <c r="T134" s="834" t="s">
        <v>787</v>
      </c>
      <c r="U134" s="495" t="s">
        <v>648</v>
      </c>
      <c r="V134" s="902">
        <f>+$H$16</f>
        <v>0</v>
      </c>
      <c r="W134" s="513">
        <f t="shared" ref="W134:AH134" si="121">+E134*$V134</f>
        <v>0</v>
      </c>
      <c r="X134" s="513">
        <f t="shared" si="121"/>
        <v>0</v>
      </c>
      <c r="Y134" s="513">
        <f t="shared" si="121"/>
        <v>0</v>
      </c>
      <c r="Z134" s="513">
        <f t="shared" si="121"/>
        <v>0</v>
      </c>
      <c r="AA134" s="513">
        <f t="shared" si="121"/>
        <v>0</v>
      </c>
      <c r="AB134" s="513">
        <f t="shared" si="121"/>
        <v>0</v>
      </c>
      <c r="AC134" s="513">
        <f t="shared" si="121"/>
        <v>0</v>
      </c>
      <c r="AD134" s="513">
        <f t="shared" si="121"/>
        <v>0</v>
      </c>
      <c r="AE134" s="513">
        <f t="shared" si="121"/>
        <v>0</v>
      </c>
      <c r="AF134" s="513">
        <f t="shared" si="121"/>
        <v>0</v>
      </c>
      <c r="AG134" s="513">
        <f t="shared" si="121"/>
        <v>0</v>
      </c>
      <c r="AH134" s="513">
        <f t="shared" si="121"/>
        <v>0</v>
      </c>
      <c r="AI134" s="131">
        <f t="shared" si="97"/>
        <v>0</v>
      </c>
      <c r="AK134" s="834" t="s">
        <v>787</v>
      </c>
      <c r="AL134" s="495" t="s">
        <v>648</v>
      </c>
      <c r="AM134" s="888"/>
      <c r="AN134" s="1014">
        <f>+E134*$AM$134</f>
        <v>0</v>
      </c>
      <c r="AO134" s="1014">
        <f t="shared" ref="AO134:AY134" si="122">+F134*$AM$134</f>
        <v>0</v>
      </c>
      <c r="AP134" s="1014">
        <f t="shared" si="122"/>
        <v>0</v>
      </c>
      <c r="AQ134" s="1014">
        <f t="shared" si="122"/>
        <v>0</v>
      </c>
      <c r="AR134" s="1014">
        <f t="shared" si="122"/>
        <v>0</v>
      </c>
      <c r="AS134" s="1014">
        <f t="shared" si="122"/>
        <v>0</v>
      </c>
      <c r="AT134" s="1014">
        <f t="shared" si="122"/>
        <v>0</v>
      </c>
      <c r="AU134" s="1014">
        <f t="shared" si="122"/>
        <v>0</v>
      </c>
      <c r="AV134" s="1014">
        <f t="shared" si="122"/>
        <v>0</v>
      </c>
      <c r="AW134" s="1014">
        <f t="shared" si="122"/>
        <v>0</v>
      </c>
      <c r="AX134" s="1014">
        <f t="shared" si="122"/>
        <v>0</v>
      </c>
      <c r="AY134" s="1014">
        <f t="shared" si="122"/>
        <v>0</v>
      </c>
      <c r="AZ134" s="131">
        <f t="shared" si="118"/>
        <v>0</v>
      </c>
    </row>
    <row r="135" spans="2:52" x14ac:dyDescent="0.2">
      <c r="B135" s="834" t="s">
        <v>788</v>
      </c>
      <c r="C135" s="526" t="s">
        <v>481</v>
      </c>
      <c r="D135" s="510" t="s">
        <v>131</v>
      </c>
      <c r="E135" s="513">
        <f t="shared" ref="E135:P135" si="123">E136+E137</f>
        <v>0</v>
      </c>
      <c r="F135" s="513">
        <f t="shared" si="123"/>
        <v>0</v>
      </c>
      <c r="G135" s="513">
        <f t="shared" si="123"/>
        <v>0</v>
      </c>
      <c r="H135" s="513">
        <f t="shared" si="123"/>
        <v>0</v>
      </c>
      <c r="I135" s="513">
        <f t="shared" si="123"/>
        <v>0</v>
      </c>
      <c r="J135" s="513">
        <f t="shared" si="123"/>
        <v>0</v>
      </c>
      <c r="K135" s="513">
        <f t="shared" si="123"/>
        <v>0</v>
      </c>
      <c r="L135" s="513">
        <f t="shared" si="123"/>
        <v>0</v>
      </c>
      <c r="M135" s="513">
        <f t="shared" si="123"/>
        <v>0</v>
      </c>
      <c r="N135" s="513">
        <f t="shared" si="123"/>
        <v>0</v>
      </c>
      <c r="O135" s="513">
        <f t="shared" si="123"/>
        <v>0</v>
      </c>
      <c r="P135" s="513">
        <f t="shared" si="123"/>
        <v>0</v>
      </c>
      <c r="Q135" s="131">
        <f t="shared" si="104"/>
        <v>0</v>
      </c>
      <c r="R135" s="493"/>
      <c r="S135" s="926"/>
      <c r="T135" s="834" t="s">
        <v>788</v>
      </c>
      <c r="U135" s="526" t="s">
        <v>481</v>
      </c>
      <c r="V135" s="902"/>
      <c r="W135" s="513">
        <f>W136+W137</f>
        <v>0</v>
      </c>
      <c r="X135" s="513">
        <f t="shared" ref="X135:AH135" si="124">X136+X137</f>
        <v>0</v>
      </c>
      <c r="Y135" s="513">
        <f t="shared" si="124"/>
        <v>0</v>
      </c>
      <c r="Z135" s="513">
        <f t="shared" si="124"/>
        <v>0</v>
      </c>
      <c r="AA135" s="513">
        <f t="shared" si="124"/>
        <v>0</v>
      </c>
      <c r="AB135" s="513">
        <f t="shared" si="124"/>
        <v>0</v>
      </c>
      <c r="AC135" s="513">
        <f t="shared" si="124"/>
        <v>0</v>
      </c>
      <c r="AD135" s="513">
        <f t="shared" si="124"/>
        <v>0</v>
      </c>
      <c r="AE135" s="513">
        <f t="shared" si="124"/>
        <v>0</v>
      </c>
      <c r="AF135" s="513">
        <f t="shared" si="124"/>
        <v>0</v>
      </c>
      <c r="AG135" s="513">
        <f t="shared" si="124"/>
        <v>0</v>
      </c>
      <c r="AH135" s="513">
        <f t="shared" si="124"/>
        <v>0</v>
      </c>
      <c r="AI135" s="131">
        <f t="shared" si="97"/>
        <v>0</v>
      </c>
      <c r="AK135" s="834" t="s">
        <v>788</v>
      </c>
      <c r="AL135" s="526" t="s">
        <v>481</v>
      </c>
      <c r="AM135" s="879"/>
      <c r="AN135" s="1014">
        <f>AN136+AN137</f>
        <v>0</v>
      </c>
      <c r="AO135" s="513">
        <f t="shared" ref="AO135:AY135" si="125">AO136+AO137</f>
        <v>0</v>
      </c>
      <c r="AP135" s="513">
        <f t="shared" si="125"/>
        <v>0</v>
      </c>
      <c r="AQ135" s="513">
        <f t="shared" si="125"/>
        <v>0</v>
      </c>
      <c r="AR135" s="513">
        <f t="shared" si="125"/>
        <v>0</v>
      </c>
      <c r="AS135" s="513">
        <f t="shared" si="125"/>
        <v>0</v>
      </c>
      <c r="AT135" s="513">
        <f t="shared" si="125"/>
        <v>0</v>
      </c>
      <c r="AU135" s="513">
        <f t="shared" si="125"/>
        <v>0</v>
      </c>
      <c r="AV135" s="513">
        <f t="shared" si="125"/>
        <v>0</v>
      </c>
      <c r="AW135" s="513">
        <f t="shared" si="125"/>
        <v>0</v>
      </c>
      <c r="AX135" s="513">
        <f t="shared" si="125"/>
        <v>0</v>
      </c>
      <c r="AY135" s="513">
        <f t="shared" si="125"/>
        <v>0</v>
      </c>
      <c r="AZ135" s="131">
        <f t="shared" si="118"/>
        <v>0</v>
      </c>
    </row>
    <row r="136" spans="2:52" x14ac:dyDescent="0.2">
      <c r="B136" s="834" t="s">
        <v>789</v>
      </c>
      <c r="C136" s="534" t="s">
        <v>690</v>
      </c>
      <c r="D136" s="510" t="s">
        <v>131</v>
      </c>
      <c r="E136" s="500"/>
      <c r="F136" s="500"/>
      <c r="G136" s="500"/>
      <c r="H136" s="500"/>
      <c r="I136" s="500"/>
      <c r="J136" s="500"/>
      <c r="K136" s="500"/>
      <c r="L136" s="500"/>
      <c r="M136" s="500"/>
      <c r="N136" s="500"/>
      <c r="O136" s="500"/>
      <c r="P136" s="500"/>
      <c r="Q136" s="131">
        <f t="shared" si="104"/>
        <v>0</v>
      </c>
      <c r="R136" s="493"/>
      <c r="S136" s="926"/>
      <c r="T136" s="834" t="s">
        <v>789</v>
      </c>
      <c r="U136" s="534" t="s">
        <v>690</v>
      </c>
      <c r="V136" s="902">
        <f>+$J$36</f>
        <v>0</v>
      </c>
      <c r="W136" s="513">
        <f t="shared" ref="W136:AH137" si="126">+E136*$V136</f>
        <v>0</v>
      </c>
      <c r="X136" s="513">
        <f t="shared" si="126"/>
        <v>0</v>
      </c>
      <c r="Y136" s="513">
        <f t="shared" si="126"/>
        <v>0</v>
      </c>
      <c r="Z136" s="513">
        <f t="shared" si="126"/>
        <v>0</v>
      </c>
      <c r="AA136" s="513">
        <f t="shared" si="126"/>
        <v>0</v>
      </c>
      <c r="AB136" s="513">
        <f t="shared" si="126"/>
        <v>0</v>
      </c>
      <c r="AC136" s="513">
        <f t="shared" si="126"/>
        <v>0</v>
      </c>
      <c r="AD136" s="513">
        <f t="shared" si="126"/>
        <v>0</v>
      </c>
      <c r="AE136" s="513">
        <f t="shared" si="126"/>
        <v>0</v>
      </c>
      <c r="AF136" s="513">
        <f t="shared" si="126"/>
        <v>0</v>
      </c>
      <c r="AG136" s="513">
        <f t="shared" si="126"/>
        <v>0</v>
      </c>
      <c r="AH136" s="513">
        <f t="shared" si="126"/>
        <v>0</v>
      </c>
      <c r="AI136" s="131">
        <f t="shared" si="97"/>
        <v>0</v>
      </c>
      <c r="AK136" s="834" t="s">
        <v>789</v>
      </c>
      <c r="AL136" s="534" t="s">
        <v>690</v>
      </c>
      <c r="AM136" s="888"/>
      <c r="AN136" s="1014">
        <f>+E136*$AM$136</f>
        <v>0</v>
      </c>
      <c r="AO136" s="1014">
        <f t="shared" ref="AO136:AY136" si="127">+F136*$AM$136</f>
        <v>0</v>
      </c>
      <c r="AP136" s="1014">
        <f t="shared" si="127"/>
        <v>0</v>
      </c>
      <c r="AQ136" s="1014">
        <f t="shared" si="127"/>
        <v>0</v>
      </c>
      <c r="AR136" s="1014">
        <f t="shared" si="127"/>
        <v>0</v>
      </c>
      <c r="AS136" s="1014">
        <f t="shared" si="127"/>
        <v>0</v>
      </c>
      <c r="AT136" s="1014">
        <f t="shared" si="127"/>
        <v>0</v>
      </c>
      <c r="AU136" s="1014">
        <f t="shared" si="127"/>
        <v>0</v>
      </c>
      <c r="AV136" s="1014">
        <f t="shared" si="127"/>
        <v>0</v>
      </c>
      <c r="AW136" s="1014">
        <f t="shared" si="127"/>
        <v>0</v>
      </c>
      <c r="AX136" s="1014">
        <f t="shared" si="127"/>
        <v>0</v>
      </c>
      <c r="AY136" s="1014">
        <f t="shared" si="127"/>
        <v>0</v>
      </c>
      <c r="AZ136" s="131">
        <f t="shared" si="118"/>
        <v>0</v>
      </c>
    </row>
    <row r="137" spans="2:52" x14ac:dyDescent="0.2">
      <c r="B137" s="834" t="s">
        <v>790</v>
      </c>
      <c r="C137" s="534" t="s">
        <v>696</v>
      </c>
      <c r="D137" s="510" t="s">
        <v>131</v>
      </c>
      <c r="E137" s="500"/>
      <c r="F137" s="500"/>
      <c r="G137" s="500"/>
      <c r="H137" s="500"/>
      <c r="I137" s="500"/>
      <c r="J137" s="500"/>
      <c r="K137" s="500"/>
      <c r="L137" s="500"/>
      <c r="M137" s="500"/>
      <c r="N137" s="500"/>
      <c r="O137" s="500"/>
      <c r="P137" s="500"/>
      <c r="Q137" s="131">
        <f t="shared" si="104"/>
        <v>0</v>
      </c>
      <c r="R137" s="493"/>
      <c r="S137" s="926"/>
      <c r="T137" s="834" t="s">
        <v>790</v>
      </c>
      <c r="U137" s="534" t="s">
        <v>696</v>
      </c>
      <c r="V137" s="902">
        <f>+$J$37</f>
        <v>0</v>
      </c>
      <c r="W137" s="513">
        <f t="shared" si="126"/>
        <v>0</v>
      </c>
      <c r="X137" s="513">
        <f t="shared" si="126"/>
        <v>0</v>
      </c>
      <c r="Y137" s="513">
        <f t="shared" si="126"/>
        <v>0</v>
      </c>
      <c r="Z137" s="513">
        <f t="shared" si="126"/>
        <v>0</v>
      </c>
      <c r="AA137" s="513">
        <f t="shared" si="126"/>
        <v>0</v>
      </c>
      <c r="AB137" s="513">
        <f t="shared" si="126"/>
        <v>0</v>
      </c>
      <c r="AC137" s="513">
        <f t="shared" si="126"/>
        <v>0</v>
      </c>
      <c r="AD137" s="513">
        <f t="shared" si="126"/>
        <v>0</v>
      </c>
      <c r="AE137" s="513">
        <f t="shared" si="126"/>
        <v>0</v>
      </c>
      <c r="AF137" s="513">
        <f t="shared" si="126"/>
        <v>0</v>
      </c>
      <c r="AG137" s="513">
        <f t="shared" si="126"/>
        <v>0</v>
      </c>
      <c r="AH137" s="513">
        <f t="shared" si="126"/>
        <v>0</v>
      </c>
      <c r="AI137" s="131">
        <f t="shared" si="97"/>
        <v>0</v>
      </c>
      <c r="AK137" s="834" t="s">
        <v>790</v>
      </c>
      <c r="AL137" s="534" t="s">
        <v>696</v>
      </c>
      <c r="AM137" s="888"/>
      <c r="AN137" s="1014">
        <f>+E137*$AM$137</f>
        <v>0</v>
      </c>
      <c r="AO137" s="1014">
        <f t="shared" ref="AO137:AY137" si="128">+F137*$AM$137</f>
        <v>0</v>
      </c>
      <c r="AP137" s="1014">
        <f t="shared" si="128"/>
        <v>0</v>
      </c>
      <c r="AQ137" s="1014">
        <f t="shared" si="128"/>
        <v>0</v>
      </c>
      <c r="AR137" s="1014">
        <f t="shared" si="128"/>
        <v>0</v>
      </c>
      <c r="AS137" s="1014">
        <f t="shared" si="128"/>
        <v>0</v>
      </c>
      <c r="AT137" s="1014">
        <f t="shared" si="128"/>
        <v>0</v>
      </c>
      <c r="AU137" s="1014">
        <f t="shared" si="128"/>
        <v>0</v>
      </c>
      <c r="AV137" s="1014">
        <f t="shared" si="128"/>
        <v>0</v>
      </c>
      <c r="AW137" s="1014">
        <f t="shared" si="128"/>
        <v>0</v>
      </c>
      <c r="AX137" s="1014">
        <f t="shared" si="128"/>
        <v>0</v>
      </c>
      <c r="AY137" s="1014">
        <f t="shared" si="128"/>
        <v>0</v>
      </c>
      <c r="AZ137" s="131">
        <f t="shared" si="118"/>
        <v>0</v>
      </c>
    </row>
    <row r="138" spans="2:52" x14ac:dyDescent="0.2">
      <c r="B138" s="830"/>
      <c r="C138" s="772" t="s">
        <v>505</v>
      </c>
      <c r="D138" s="508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0">
        <f t="shared" si="104"/>
        <v>0</v>
      </c>
      <c r="R138" s="493"/>
      <c r="S138" s="926"/>
      <c r="T138" s="830"/>
      <c r="U138" s="772" t="s">
        <v>505</v>
      </c>
      <c r="V138" s="905"/>
      <c r="W138" s="135">
        <f>+W140+W141</f>
        <v>0</v>
      </c>
      <c r="X138" s="135">
        <f t="shared" ref="X138:AH138" si="129">+X140+X141</f>
        <v>0</v>
      </c>
      <c r="Y138" s="135">
        <f t="shared" si="129"/>
        <v>0</v>
      </c>
      <c r="Z138" s="135">
        <f t="shared" si="129"/>
        <v>0</v>
      </c>
      <c r="AA138" s="135">
        <f t="shared" si="129"/>
        <v>0</v>
      </c>
      <c r="AB138" s="135">
        <f t="shared" si="129"/>
        <v>0</v>
      </c>
      <c r="AC138" s="135">
        <f t="shared" si="129"/>
        <v>0</v>
      </c>
      <c r="AD138" s="135">
        <f t="shared" si="129"/>
        <v>0</v>
      </c>
      <c r="AE138" s="135">
        <f t="shared" si="129"/>
        <v>0</v>
      </c>
      <c r="AF138" s="135">
        <f t="shared" si="129"/>
        <v>0</v>
      </c>
      <c r="AG138" s="135">
        <f t="shared" si="129"/>
        <v>0</v>
      </c>
      <c r="AH138" s="135">
        <f t="shared" si="129"/>
        <v>0</v>
      </c>
      <c r="AI138" s="130">
        <f t="shared" si="97"/>
        <v>0</v>
      </c>
      <c r="AK138" s="830"/>
      <c r="AL138" s="772" t="s">
        <v>505</v>
      </c>
      <c r="AM138" s="882"/>
      <c r="AN138" s="1013">
        <f>+AN140+AN141</f>
        <v>0</v>
      </c>
      <c r="AO138" s="135">
        <f t="shared" ref="AO138:AY138" si="130">+AO140+AO141</f>
        <v>0</v>
      </c>
      <c r="AP138" s="135">
        <f t="shared" si="130"/>
        <v>0</v>
      </c>
      <c r="AQ138" s="135">
        <f t="shared" si="130"/>
        <v>0</v>
      </c>
      <c r="AR138" s="135">
        <f t="shared" si="130"/>
        <v>0</v>
      </c>
      <c r="AS138" s="135">
        <f t="shared" si="130"/>
        <v>0</v>
      </c>
      <c r="AT138" s="135">
        <f t="shared" si="130"/>
        <v>0</v>
      </c>
      <c r="AU138" s="135">
        <f t="shared" si="130"/>
        <v>0</v>
      </c>
      <c r="AV138" s="135">
        <f t="shared" si="130"/>
        <v>0</v>
      </c>
      <c r="AW138" s="135">
        <f t="shared" si="130"/>
        <v>0</v>
      </c>
      <c r="AX138" s="135">
        <f t="shared" si="130"/>
        <v>0</v>
      </c>
      <c r="AY138" s="135">
        <f t="shared" si="130"/>
        <v>0</v>
      </c>
      <c r="AZ138" s="130">
        <f t="shared" si="118"/>
        <v>0</v>
      </c>
    </row>
    <row r="139" spans="2:52" x14ac:dyDescent="0.2">
      <c r="B139" s="834" t="s">
        <v>791</v>
      </c>
      <c r="C139" s="509" t="s">
        <v>488</v>
      </c>
      <c r="D139" s="510"/>
      <c r="E139" s="513"/>
      <c r="F139" s="513"/>
      <c r="G139" s="513"/>
      <c r="H139" s="513"/>
      <c r="I139" s="513"/>
      <c r="J139" s="513"/>
      <c r="K139" s="513"/>
      <c r="L139" s="513"/>
      <c r="M139" s="513"/>
      <c r="N139" s="513"/>
      <c r="O139" s="513"/>
      <c r="P139" s="513"/>
      <c r="Q139" s="498">
        <f t="shared" si="104"/>
        <v>0</v>
      </c>
      <c r="R139" s="493"/>
      <c r="S139" s="926"/>
      <c r="T139" s="834" t="s">
        <v>791</v>
      </c>
      <c r="U139" s="509" t="s">
        <v>488</v>
      </c>
      <c r="V139" s="902"/>
      <c r="W139" s="513"/>
      <c r="X139" s="513"/>
      <c r="Y139" s="513"/>
      <c r="Z139" s="513"/>
      <c r="AA139" s="513"/>
      <c r="AB139" s="513"/>
      <c r="AC139" s="513"/>
      <c r="AD139" s="513"/>
      <c r="AE139" s="513"/>
      <c r="AF139" s="513"/>
      <c r="AG139" s="513"/>
      <c r="AH139" s="513"/>
      <c r="AI139" s="498">
        <f t="shared" si="97"/>
        <v>0</v>
      </c>
      <c r="AK139" s="834" t="s">
        <v>791</v>
      </c>
      <c r="AL139" s="509" t="s">
        <v>488</v>
      </c>
      <c r="AM139" s="879"/>
      <c r="AN139" s="1014"/>
      <c r="AO139" s="513"/>
      <c r="AP139" s="513"/>
      <c r="AQ139" s="513"/>
      <c r="AR139" s="513"/>
      <c r="AS139" s="513"/>
      <c r="AT139" s="513"/>
      <c r="AU139" s="513"/>
      <c r="AV139" s="513"/>
      <c r="AW139" s="513"/>
      <c r="AX139" s="513"/>
      <c r="AY139" s="513"/>
      <c r="AZ139" s="498">
        <f t="shared" si="118"/>
        <v>0</v>
      </c>
    </row>
    <row r="140" spans="2:52" x14ac:dyDescent="0.2">
      <c r="B140" s="834" t="s">
        <v>792</v>
      </c>
      <c r="C140" s="495" t="s">
        <v>648</v>
      </c>
      <c r="D140" s="510" t="s">
        <v>479</v>
      </c>
      <c r="E140" s="500"/>
      <c r="F140" s="500"/>
      <c r="G140" s="500"/>
      <c r="H140" s="500"/>
      <c r="I140" s="500"/>
      <c r="J140" s="500"/>
      <c r="K140" s="500"/>
      <c r="L140" s="500"/>
      <c r="M140" s="500"/>
      <c r="N140" s="500"/>
      <c r="O140" s="500"/>
      <c r="P140" s="500"/>
      <c r="Q140" s="131">
        <f t="shared" si="104"/>
        <v>0</v>
      </c>
      <c r="R140" s="493"/>
      <c r="S140" s="926"/>
      <c r="T140" s="834" t="s">
        <v>792</v>
      </c>
      <c r="U140" s="495" t="s">
        <v>648</v>
      </c>
      <c r="V140" s="902">
        <f>+$H$16</f>
        <v>0</v>
      </c>
      <c r="W140" s="513">
        <f t="shared" ref="W140:AH141" si="131">+E140*$V140</f>
        <v>0</v>
      </c>
      <c r="X140" s="513">
        <f t="shared" si="131"/>
        <v>0</v>
      </c>
      <c r="Y140" s="513">
        <f t="shared" si="131"/>
        <v>0</v>
      </c>
      <c r="Z140" s="513">
        <f t="shared" si="131"/>
        <v>0</v>
      </c>
      <c r="AA140" s="513">
        <f t="shared" si="131"/>
        <v>0</v>
      </c>
      <c r="AB140" s="513">
        <f t="shared" si="131"/>
        <v>0</v>
      </c>
      <c r="AC140" s="513">
        <f t="shared" si="131"/>
        <v>0</v>
      </c>
      <c r="AD140" s="513">
        <f t="shared" si="131"/>
        <v>0</v>
      </c>
      <c r="AE140" s="513">
        <f t="shared" si="131"/>
        <v>0</v>
      </c>
      <c r="AF140" s="513">
        <f t="shared" si="131"/>
        <v>0</v>
      </c>
      <c r="AG140" s="513">
        <f t="shared" si="131"/>
        <v>0</v>
      </c>
      <c r="AH140" s="513">
        <f t="shared" si="131"/>
        <v>0</v>
      </c>
      <c r="AI140" s="131">
        <f t="shared" si="97"/>
        <v>0</v>
      </c>
      <c r="AK140" s="834" t="s">
        <v>792</v>
      </c>
      <c r="AL140" s="495" t="s">
        <v>648</v>
      </c>
      <c r="AM140" s="888"/>
      <c r="AN140" s="1014">
        <f>+E140*$AM$140</f>
        <v>0</v>
      </c>
      <c r="AO140" s="1014">
        <f t="shared" ref="AO140:AY140" si="132">+F140*$AM$140</f>
        <v>0</v>
      </c>
      <c r="AP140" s="1014">
        <f t="shared" si="132"/>
        <v>0</v>
      </c>
      <c r="AQ140" s="1014">
        <f t="shared" si="132"/>
        <v>0</v>
      </c>
      <c r="AR140" s="1014">
        <f t="shared" si="132"/>
        <v>0</v>
      </c>
      <c r="AS140" s="1014">
        <f t="shared" si="132"/>
        <v>0</v>
      </c>
      <c r="AT140" s="1014">
        <f t="shared" si="132"/>
        <v>0</v>
      </c>
      <c r="AU140" s="1014">
        <f t="shared" si="132"/>
        <v>0</v>
      </c>
      <c r="AV140" s="1014">
        <f t="shared" si="132"/>
        <v>0</v>
      </c>
      <c r="AW140" s="1014">
        <f t="shared" si="132"/>
        <v>0</v>
      </c>
      <c r="AX140" s="1014">
        <f t="shared" si="132"/>
        <v>0</v>
      </c>
      <c r="AY140" s="1014">
        <f t="shared" si="132"/>
        <v>0</v>
      </c>
      <c r="AZ140" s="131">
        <f t="shared" si="118"/>
        <v>0</v>
      </c>
    </row>
    <row r="141" spans="2:52" x14ac:dyDescent="0.2">
      <c r="B141" s="834" t="s">
        <v>793</v>
      </c>
      <c r="C141" s="526" t="s">
        <v>481</v>
      </c>
      <c r="D141" s="510" t="s">
        <v>131</v>
      </c>
      <c r="E141" s="500"/>
      <c r="F141" s="500"/>
      <c r="G141" s="500"/>
      <c r="H141" s="500"/>
      <c r="I141" s="500"/>
      <c r="J141" s="500"/>
      <c r="K141" s="500"/>
      <c r="L141" s="500"/>
      <c r="M141" s="500"/>
      <c r="N141" s="500"/>
      <c r="O141" s="500"/>
      <c r="P141" s="500"/>
      <c r="Q141" s="131">
        <f t="shared" si="104"/>
        <v>0</v>
      </c>
      <c r="R141" s="493"/>
      <c r="S141" s="926"/>
      <c r="T141" s="834" t="s">
        <v>793</v>
      </c>
      <c r="U141" s="526" t="s">
        <v>481</v>
      </c>
      <c r="V141" s="902">
        <f>+$H$37</f>
        <v>0</v>
      </c>
      <c r="W141" s="513">
        <f t="shared" si="131"/>
        <v>0</v>
      </c>
      <c r="X141" s="513">
        <f t="shared" si="131"/>
        <v>0</v>
      </c>
      <c r="Y141" s="513">
        <f t="shared" si="131"/>
        <v>0</v>
      </c>
      <c r="Z141" s="513">
        <f t="shared" si="131"/>
        <v>0</v>
      </c>
      <c r="AA141" s="513">
        <f t="shared" si="131"/>
        <v>0</v>
      </c>
      <c r="AB141" s="513">
        <f t="shared" si="131"/>
        <v>0</v>
      </c>
      <c r="AC141" s="513">
        <f t="shared" si="131"/>
        <v>0</v>
      </c>
      <c r="AD141" s="513">
        <f t="shared" si="131"/>
        <v>0</v>
      </c>
      <c r="AE141" s="513">
        <f t="shared" si="131"/>
        <v>0</v>
      </c>
      <c r="AF141" s="513">
        <f t="shared" si="131"/>
        <v>0</v>
      </c>
      <c r="AG141" s="513">
        <f t="shared" si="131"/>
        <v>0</v>
      </c>
      <c r="AH141" s="513">
        <f t="shared" si="131"/>
        <v>0</v>
      </c>
      <c r="AI141" s="131">
        <f t="shared" si="97"/>
        <v>0</v>
      </c>
      <c r="AK141" s="834" t="s">
        <v>793</v>
      </c>
      <c r="AL141" s="526" t="s">
        <v>481</v>
      </c>
      <c r="AM141" s="888"/>
      <c r="AN141" s="1014">
        <f>+E141*$AM$141</f>
        <v>0</v>
      </c>
      <c r="AO141" s="1014">
        <f t="shared" ref="AO141:AY141" si="133">+F141*$AM$141</f>
        <v>0</v>
      </c>
      <c r="AP141" s="1014">
        <f t="shared" si="133"/>
        <v>0</v>
      </c>
      <c r="AQ141" s="1014">
        <f t="shared" si="133"/>
        <v>0</v>
      </c>
      <c r="AR141" s="1014">
        <f t="shared" si="133"/>
        <v>0</v>
      </c>
      <c r="AS141" s="1014">
        <f t="shared" si="133"/>
        <v>0</v>
      </c>
      <c r="AT141" s="1014">
        <f t="shared" si="133"/>
        <v>0</v>
      </c>
      <c r="AU141" s="1014">
        <f t="shared" si="133"/>
        <v>0</v>
      </c>
      <c r="AV141" s="1014">
        <f t="shared" si="133"/>
        <v>0</v>
      </c>
      <c r="AW141" s="1014">
        <f t="shared" si="133"/>
        <v>0</v>
      </c>
      <c r="AX141" s="1014">
        <f t="shared" si="133"/>
        <v>0</v>
      </c>
      <c r="AY141" s="1014">
        <f t="shared" si="133"/>
        <v>0</v>
      </c>
      <c r="AZ141" s="131">
        <f t="shared" si="118"/>
        <v>0</v>
      </c>
    </row>
    <row r="142" spans="2:52" x14ac:dyDescent="0.2">
      <c r="B142" s="820" t="s">
        <v>273</v>
      </c>
      <c r="C142" s="773" t="s">
        <v>714</v>
      </c>
      <c r="D142" s="515" t="s">
        <v>131</v>
      </c>
      <c r="E142" s="133">
        <f>E103+E96</f>
        <v>0</v>
      </c>
      <c r="F142" s="133">
        <f t="shared" ref="F142:P142" si="134">F103+F96</f>
        <v>0</v>
      </c>
      <c r="G142" s="133">
        <f t="shared" si="134"/>
        <v>0</v>
      </c>
      <c r="H142" s="133">
        <f t="shared" si="134"/>
        <v>0</v>
      </c>
      <c r="I142" s="133">
        <f t="shared" si="134"/>
        <v>0</v>
      </c>
      <c r="J142" s="133">
        <f t="shared" si="134"/>
        <v>0</v>
      </c>
      <c r="K142" s="133">
        <f t="shared" si="134"/>
        <v>0</v>
      </c>
      <c r="L142" s="133">
        <f t="shared" si="134"/>
        <v>0</v>
      </c>
      <c r="M142" s="133">
        <f t="shared" si="134"/>
        <v>0</v>
      </c>
      <c r="N142" s="133">
        <f t="shared" si="134"/>
        <v>0</v>
      </c>
      <c r="O142" s="133">
        <f t="shared" si="134"/>
        <v>0</v>
      </c>
      <c r="P142" s="133">
        <f t="shared" si="134"/>
        <v>0</v>
      </c>
      <c r="Q142" s="134">
        <f t="shared" si="104"/>
        <v>0</v>
      </c>
      <c r="R142" s="493"/>
      <c r="S142" s="926"/>
      <c r="T142" s="820" t="s">
        <v>273</v>
      </c>
      <c r="U142" s="773" t="s">
        <v>714</v>
      </c>
      <c r="V142" s="906"/>
      <c r="W142" s="133">
        <f>W103+W91</f>
        <v>0</v>
      </c>
      <c r="X142" s="133">
        <f t="shared" ref="X142:AH142" si="135">X103+X91</f>
        <v>0</v>
      </c>
      <c r="Y142" s="133">
        <f t="shared" si="135"/>
        <v>0</v>
      </c>
      <c r="Z142" s="133">
        <f t="shared" si="135"/>
        <v>0</v>
      </c>
      <c r="AA142" s="133">
        <f t="shared" si="135"/>
        <v>0</v>
      </c>
      <c r="AB142" s="133">
        <f t="shared" si="135"/>
        <v>0</v>
      </c>
      <c r="AC142" s="133">
        <f t="shared" si="135"/>
        <v>0</v>
      </c>
      <c r="AD142" s="133">
        <f t="shared" si="135"/>
        <v>0</v>
      </c>
      <c r="AE142" s="133">
        <f t="shared" si="135"/>
        <v>0</v>
      </c>
      <c r="AF142" s="133">
        <f t="shared" si="135"/>
        <v>0</v>
      </c>
      <c r="AG142" s="133">
        <f t="shared" si="135"/>
        <v>0</v>
      </c>
      <c r="AH142" s="133">
        <f t="shared" si="135"/>
        <v>0</v>
      </c>
      <c r="AI142" s="134">
        <f t="shared" si="97"/>
        <v>0</v>
      </c>
      <c r="AK142" s="820" t="s">
        <v>273</v>
      </c>
      <c r="AL142" s="773" t="s">
        <v>714</v>
      </c>
      <c r="AM142" s="836"/>
      <c r="AN142" s="1016">
        <f>AN103+AN91</f>
        <v>0</v>
      </c>
      <c r="AO142" s="133">
        <f t="shared" ref="AO142:AY142" si="136">AO103+AO91</f>
        <v>0</v>
      </c>
      <c r="AP142" s="133">
        <f t="shared" si="136"/>
        <v>0</v>
      </c>
      <c r="AQ142" s="133">
        <f t="shared" si="136"/>
        <v>0</v>
      </c>
      <c r="AR142" s="133">
        <f t="shared" si="136"/>
        <v>0</v>
      </c>
      <c r="AS142" s="133">
        <f t="shared" si="136"/>
        <v>0</v>
      </c>
      <c r="AT142" s="133">
        <f t="shared" si="136"/>
        <v>0</v>
      </c>
      <c r="AU142" s="133">
        <f t="shared" si="136"/>
        <v>0</v>
      </c>
      <c r="AV142" s="133">
        <f t="shared" si="136"/>
        <v>0</v>
      </c>
      <c r="AW142" s="133">
        <f t="shared" si="136"/>
        <v>0</v>
      </c>
      <c r="AX142" s="133">
        <f t="shared" si="136"/>
        <v>0</v>
      </c>
      <c r="AY142" s="133">
        <f t="shared" si="136"/>
        <v>0</v>
      </c>
      <c r="AZ142" s="134">
        <f t="shared" si="118"/>
        <v>0</v>
      </c>
    </row>
    <row r="143" spans="2:52" x14ac:dyDescent="0.2">
      <c r="B143" s="820" t="s">
        <v>274</v>
      </c>
      <c r="C143" s="491" t="s">
        <v>506</v>
      </c>
      <c r="D143" s="515" t="s">
        <v>131</v>
      </c>
      <c r="E143" s="133">
        <f>E146+E149</f>
        <v>0</v>
      </c>
      <c r="F143" s="133">
        <f t="shared" ref="F143:P143" si="137">F146+F149</f>
        <v>0</v>
      </c>
      <c r="G143" s="133">
        <f t="shared" si="137"/>
        <v>0</v>
      </c>
      <c r="H143" s="133">
        <f t="shared" si="137"/>
        <v>0</v>
      </c>
      <c r="I143" s="133">
        <f t="shared" si="137"/>
        <v>0</v>
      </c>
      <c r="J143" s="133">
        <f t="shared" si="137"/>
        <v>0</v>
      </c>
      <c r="K143" s="133">
        <f t="shared" si="137"/>
        <v>0</v>
      </c>
      <c r="L143" s="133">
        <f t="shared" si="137"/>
        <v>0</v>
      </c>
      <c r="M143" s="133">
        <f t="shared" si="137"/>
        <v>0</v>
      </c>
      <c r="N143" s="133">
        <f t="shared" si="137"/>
        <v>0</v>
      </c>
      <c r="O143" s="133">
        <f t="shared" si="137"/>
        <v>0</v>
      </c>
      <c r="P143" s="133">
        <f t="shared" si="137"/>
        <v>0</v>
      </c>
      <c r="Q143" s="134">
        <f t="shared" si="104"/>
        <v>0</v>
      </c>
      <c r="R143" s="493"/>
      <c r="S143" s="926"/>
      <c r="T143" s="820" t="s">
        <v>274</v>
      </c>
      <c r="U143" s="491" t="s">
        <v>506</v>
      </c>
      <c r="V143" s="906"/>
      <c r="W143" s="133">
        <f>W146+W149</f>
        <v>0</v>
      </c>
      <c r="X143" s="133">
        <f t="shared" ref="X143:AH143" si="138">X146+X149</f>
        <v>0</v>
      </c>
      <c r="Y143" s="133">
        <f t="shared" si="138"/>
        <v>0</v>
      </c>
      <c r="Z143" s="133">
        <f t="shared" si="138"/>
        <v>0</v>
      </c>
      <c r="AA143" s="133">
        <f t="shared" si="138"/>
        <v>0</v>
      </c>
      <c r="AB143" s="133">
        <f t="shared" si="138"/>
        <v>0</v>
      </c>
      <c r="AC143" s="133">
        <f t="shared" si="138"/>
        <v>0</v>
      </c>
      <c r="AD143" s="133">
        <f t="shared" si="138"/>
        <v>0</v>
      </c>
      <c r="AE143" s="133">
        <f t="shared" si="138"/>
        <v>0</v>
      </c>
      <c r="AF143" s="133">
        <f t="shared" si="138"/>
        <v>0</v>
      </c>
      <c r="AG143" s="133">
        <f t="shared" si="138"/>
        <v>0</v>
      </c>
      <c r="AH143" s="133">
        <f t="shared" si="138"/>
        <v>0</v>
      </c>
      <c r="AI143" s="134">
        <f t="shared" si="97"/>
        <v>0</v>
      </c>
      <c r="AK143" s="820" t="s">
        <v>274</v>
      </c>
      <c r="AL143" s="491" t="s">
        <v>506</v>
      </c>
      <c r="AM143" s="836"/>
      <c r="AN143" s="1016">
        <f>AN146+AN149</f>
        <v>0</v>
      </c>
      <c r="AO143" s="133">
        <f t="shared" ref="AO143:AY143" si="139">AO146+AO149</f>
        <v>0</v>
      </c>
      <c r="AP143" s="133">
        <f t="shared" si="139"/>
        <v>0</v>
      </c>
      <c r="AQ143" s="133">
        <f t="shared" si="139"/>
        <v>0</v>
      </c>
      <c r="AR143" s="133">
        <f t="shared" si="139"/>
        <v>0</v>
      </c>
      <c r="AS143" s="133">
        <f t="shared" si="139"/>
        <v>0</v>
      </c>
      <c r="AT143" s="133">
        <f t="shared" si="139"/>
        <v>0</v>
      </c>
      <c r="AU143" s="133">
        <f t="shared" si="139"/>
        <v>0</v>
      </c>
      <c r="AV143" s="133">
        <f t="shared" si="139"/>
        <v>0</v>
      </c>
      <c r="AW143" s="133">
        <f t="shared" si="139"/>
        <v>0</v>
      </c>
      <c r="AX143" s="133">
        <f t="shared" si="139"/>
        <v>0</v>
      </c>
      <c r="AY143" s="133">
        <f t="shared" si="139"/>
        <v>0</v>
      </c>
      <c r="AZ143" s="134">
        <f t="shared" si="118"/>
        <v>0</v>
      </c>
    </row>
    <row r="144" spans="2:52" x14ac:dyDescent="0.2">
      <c r="B144" s="821" t="s">
        <v>794</v>
      </c>
      <c r="C144" s="532" t="s">
        <v>508</v>
      </c>
      <c r="D144" s="517"/>
      <c r="E144" s="523"/>
      <c r="F144" s="523"/>
      <c r="G144" s="523"/>
      <c r="H144" s="523"/>
      <c r="I144" s="523"/>
      <c r="J144" s="523"/>
      <c r="K144" s="523"/>
      <c r="L144" s="523"/>
      <c r="M144" s="523"/>
      <c r="N144" s="523"/>
      <c r="O144" s="523"/>
      <c r="P144" s="523"/>
      <c r="Q144" s="524">
        <f t="shared" si="104"/>
        <v>0</v>
      </c>
      <c r="R144" s="493"/>
      <c r="S144" s="926"/>
      <c r="T144" s="821" t="s">
        <v>794</v>
      </c>
      <c r="U144" s="532" t="s">
        <v>508</v>
      </c>
      <c r="V144" s="908"/>
      <c r="W144" s="523"/>
      <c r="X144" s="523"/>
      <c r="Y144" s="523"/>
      <c r="Z144" s="523"/>
      <c r="AA144" s="523"/>
      <c r="AB144" s="523"/>
      <c r="AC144" s="523"/>
      <c r="AD144" s="523"/>
      <c r="AE144" s="523"/>
      <c r="AF144" s="523"/>
      <c r="AG144" s="523"/>
      <c r="AH144" s="523"/>
      <c r="AI144" s="524">
        <f t="shared" si="97"/>
        <v>0</v>
      </c>
      <c r="AK144" s="821" t="s">
        <v>794</v>
      </c>
      <c r="AL144" s="532" t="s">
        <v>508</v>
      </c>
      <c r="AM144" s="884"/>
      <c r="AN144" s="1017"/>
      <c r="AO144" s="523"/>
      <c r="AP144" s="523"/>
      <c r="AQ144" s="523"/>
      <c r="AR144" s="523"/>
      <c r="AS144" s="523"/>
      <c r="AT144" s="523"/>
      <c r="AU144" s="523"/>
      <c r="AV144" s="523"/>
      <c r="AW144" s="523"/>
      <c r="AX144" s="523"/>
      <c r="AY144" s="523"/>
      <c r="AZ144" s="524">
        <f t="shared" si="118"/>
        <v>0</v>
      </c>
    </row>
    <row r="145" spans="2:52" x14ac:dyDescent="0.2">
      <c r="B145" s="834" t="s">
        <v>795</v>
      </c>
      <c r="C145" s="533" t="s">
        <v>510</v>
      </c>
      <c r="D145" s="510"/>
      <c r="E145" s="513"/>
      <c r="F145" s="513"/>
      <c r="G145" s="513"/>
      <c r="H145" s="513"/>
      <c r="I145" s="513"/>
      <c r="J145" s="513"/>
      <c r="K145" s="513"/>
      <c r="L145" s="513"/>
      <c r="M145" s="513"/>
      <c r="N145" s="513"/>
      <c r="O145" s="513"/>
      <c r="P145" s="513"/>
      <c r="Q145" s="131">
        <f t="shared" si="104"/>
        <v>0</v>
      </c>
      <c r="R145" s="493"/>
      <c r="S145" s="926"/>
      <c r="T145" s="834" t="s">
        <v>795</v>
      </c>
      <c r="U145" s="533" t="s">
        <v>510</v>
      </c>
      <c r="V145" s="902"/>
      <c r="W145" s="513"/>
      <c r="X145" s="513"/>
      <c r="Y145" s="513"/>
      <c r="Z145" s="513"/>
      <c r="AA145" s="513"/>
      <c r="AB145" s="513"/>
      <c r="AC145" s="513"/>
      <c r="AD145" s="513"/>
      <c r="AE145" s="513"/>
      <c r="AF145" s="513"/>
      <c r="AG145" s="513"/>
      <c r="AH145" s="513"/>
      <c r="AI145" s="131">
        <f t="shared" si="97"/>
        <v>0</v>
      </c>
      <c r="AK145" s="834" t="s">
        <v>795</v>
      </c>
      <c r="AL145" s="533" t="s">
        <v>510</v>
      </c>
      <c r="AM145" s="879"/>
      <c r="AN145" s="1014"/>
      <c r="AO145" s="513"/>
      <c r="AP145" s="513"/>
      <c r="AQ145" s="513"/>
      <c r="AR145" s="513"/>
      <c r="AS145" s="513"/>
      <c r="AT145" s="513"/>
      <c r="AU145" s="513"/>
      <c r="AV145" s="513"/>
      <c r="AW145" s="513"/>
      <c r="AX145" s="513"/>
      <c r="AY145" s="513"/>
      <c r="AZ145" s="131">
        <f t="shared" si="118"/>
        <v>0</v>
      </c>
    </row>
    <row r="146" spans="2:52" x14ac:dyDescent="0.2">
      <c r="B146" s="834" t="s">
        <v>796</v>
      </c>
      <c r="C146" s="533" t="s">
        <v>481</v>
      </c>
      <c r="D146" s="510" t="s">
        <v>131</v>
      </c>
      <c r="E146" s="500"/>
      <c r="F146" s="500"/>
      <c r="G146" s="500"/>
      <c r="H146" s="500"/>
      <c r="I146" s="500"/>
      <c r="J146" s="500"/>
      <c r="K146" s="500"/>
      <c r="L146" s="500"/>
      <c r="M146" s="500"/>
      <c r="N146" s="500"/>
      <c r="O146" s="500"/>
      <c r="P146" s="500"/>
      <c r="Q146" s="131">
        <f t="shared" si="104"/>
        <v>0</v>
      </c>
      <c r="R146" s="493"/>
      <c r="S146" s="926"/>
      <c r="T146" s="834" t="s">
        <v>796</v>
      </c>
      <c r="U146" s="533" t="s">
        <v>481</v>
      </c>
      <c r="V146" s="902">
        <f>+$H$45</f>
        <v>0</v>
      </c>
      <c r="W146" s="513">
        <f t="shared" ref="W146:AH146" si="140">+E146*$V146</f>
        <v>0</v>
      </c>
      <c r="X146" s="513">
        <f t="shared" si="140"/>
        <v>0</v>
      </c>
      <c r="Y146" s="513">
        <f t="shared" si="140"/>
        <v>0</v>
      </c>
      <c r="Z146" s="513">
        <f t="shared" si="140"/>
        <v>0</v>
      </c>
      <c r="AA146" s="513">
        <f t="shared" si="140"/>
        <v>0</v>
      </c>
      <c r="AB146" s="513">
        <f t="shared" si="140"/>
        <v>0</v>
      </c>
      <c r="AC146" s="513">
        <f t="shared" si="140"/>
        <v>0</v>
      </c>
      <c r="AD146" s="513">
        <f t="shared" si="140"/>
        <v>0</v>
      </c>
      <c r="AE146" s="513">
        <f t="shared" si="140"/>
        <v>0</v>
      </c>
      <c r="AF146" s="513">
        <f t="shared" si="140"/>
        <v>0</v>
      </c>
      <c r="AG146" s="513">
        <f t="shared" si="140"/>
        <v>0</v>
      </c>
      <c r="AH146" s="513">
        <f t="shared" si="140"/>
        <v>0</v>
      </c>
      <c r="AI146" s="131">
        <f t="shared" si="97"/>
        <v>0</v>
      </c>
      <c r="AK146" s="834" t="s">
        <v>796</v>
      </c>
      <c r="AL146" s="533" t="s">
        <v>481</v>
      </c>
      <c r="AM146" s="888"/>
      <c r="AN146" s="1014">
        <f>+E146*$AM$146</f>
        <v>0</v>
      </c>
      <c r="AO146" s="1014">
        <f t="shared" ref="AO146:AY146" si="141">+F146*$AM$146</f>
        <v>0</v>
      </c>
      <c r="AP146" s="1014">
        <f t="shared" si="141"/>
        <v>0</v>
      </c>
      <c r="AQ146" s="1014">
        <f t="shared" si="141"/>
        <v>0</v>
      </c>
      <c r="AR146" s="1014">
        <f t="shared" si="141"/>
        <v>0</v>
      </c>
      <c r="AS146" s="1014">
        <f t="shared" si="141"/>
        <v>0</v>
      </c>
      <c r="AT146" s="1014">
        <f t="shared" si="141"/>
        <v>0</v>
      </c>
      <c r="AU146" s="1014">
        <f t="shared" si="141"/>
        <v>0</v>
      </c>
      <c r="AV146" s="1014">
        <f t="shared" si="141"/>
        <v>0</v>
      </c>
      <c r="AW146" s="1014">
        <f t="shared" si="141"/>
        <v>0</v>
      </c>
      <c r="AX146" s="1014">
        <f t="shared" si="141"/>
        <v>0</v>
      </c>
      <c r="AY146" s="1014">
        <f t="shared" si="141"/>
        <v>0</v>
      </c>
      <c r="AZ146" s="131">
        <f t="shared" si="118"/>
        <v>0</v>
      </c>
    </row>
    <row r="147" spans="2:52" x14ac:dyDescent="0.2">
      <c r="B147" s="834" t="s">
        <v>797</v>
      </c>
      <c r="C147" s="534" t="s">
        <v>513</v>
      </c>
      <c r="D147" s="510"/>
      <c r="E147" s="513"/>
      <c r="F147" s="513"/>
      <c r="G147" s="513"/>
      <c r="H147" s="513"/>
      <c r="I147" s="513"/>
      <c r="J147" s="513"/>
      <c r="K147" s="513"/>
      <c r="L147" s="513"/>
      <c r="M147" s="513"/>
      <c r="N147" s="513"/>
      <c r="O147" s="513"/>
      <c r="P147" s="513"/>
      <c r="Q147" s="131">
        <f t="shared" si="104"/>
        <v>0</v>
      </c>
      <c r="R147" s="493"/>
      <c r="S147" s="926"/>
      <c r="T147" s="834" t="s">
        <v>797</v>
      </c>
      <c r="U147" s="534" t="s">
        <v>513</v>
      </c>
      <c r="V147" s="902"/>
      <c r="W147" s="513"/>
      <c r="X147" s="513"/>
      <c r="Y147" s="513"/>
      <c r="Z147" s="513"/>
      <c r="AA147" s="513"/>
      <c r="AB147" s="513"/>
      <c r="AC147" s="513"/>
      <c r="AD147" s="513"/>
      <c r="AE147" s="513"/>
      <c r="AF147" s="513"/>
      <c r="AG147" s="513"/>
      <c r="AH147" s="513"/>
      <c r="AI147" s="131">
        <f t="shared" si="97"/>
        <v>0</v>
      </c>
      <c r="AK147" s="834" t="s">
        <v>797</v>
      </c>
      <c r="AL147" s="534" t="s">
        <v>513</v>
      </c>
      <c r="AM147" s="879"/>
      <c r="AN147" s="1014"/>
      <c r="AO147" s="513"/>
      <c r="AP147" s="513"/>
      <c r="AQ147" s="513"/>
      <c r="AR147" s="513"/>
      <c r="AS147" s="513"/>
      <c r="AT147" s="513"/>
      <c r="AU147" s="513"/>
      <c r="AV147" s="513"/>
      <c r="AW147" s="513"/>
      <c r="AX147" s="513"/>
      <c r="AY147" s="513"/>
      <c r="AZ147" s="131">
        <f t="shared" si="118"/>
        <v>0</v>
      </c>
    </row>
    <row r="148" spans="2:52" x14ac:dyDescent="0.2">
      <c r="B148" s="834" t="s">
        <v>798</v>
      </c>
      <c r="C148" s="533" t="s">
        <v>515</v>
      </c>
      <c r="D148" s="510"/>
      <c r="E148" s="513"/>
      <c r="F148" s="513"/>
      <c r="G148" s="513"/>
      <c r="H148" s="513"/>
      <c r="I148" s="513"/>
      <c r="J148" s="513"/>
      <c r="K148" s="513"/>
      <c r="L148" s="513"/>
      <c r="M148" s="513"/>
      <c r="N148" s="513"/>
      <c r="O148" s="513"/>
      <c r="P148" s="513"/>
      <c r="Q148" s="131">
        <f t="shared" si="104"/>
        <v>0</v>
      </c>
      <c r="R148" s="493"/>
      <c r="S148" s="926"/>
      <c r="T148" s="834" t="s">
        <v>798</v>
      </c>
      <c r="U148" s="533" t="s">
        <v>515</v>
      </c>
      <c r="V148" s="902"/>
      <c r="W148" s="513"/>
      <c r="X148" s="513"/>
      <c r="Y148" s="513"/>
      <c r="Z148" s="513"/>
      <c r="AA148" s="513"/>
      <c r="AB148" s="513"/>
      <c r="AC148" s="513"/>
      <c r="AD148" s="513"/>
      <c r="AE148" s="513"/>
      <c r="AF148" s="513"/>
      <c r="AG148" s="513"/>
      <c r="AH148" s="513"/>
      <c r="AI148" s="131">
        <f t="shared" si="97"/>
        <v>0</v>
      </c>
      <c r="AK148" s="834" t="s">
        <v>798</v>
      </c>
      <c r="AL148" s="533" t="s">
        <v>515</v>
      </c>
      <c r="AM148" s="879"/>
      <c r="AN148" s="1014"/>
      <c r="AO148" s="513"/>
      <c r="AP148" s="513"/>
      <c r="AQ148" s="513"/>
      <c r="AR148" s="513"/>
      <c r="AS148" s="513"/>
      <c r="AT148" s="513"/>
      <c r="AU148" s="513"/>
      <c r="AV148" s="513"/>
      <c r="AW148" s="513"/>
      <c r="AX148" s="513"/>
      <c r="AY148" s="513"/>
      <c r="AZ148" s="131">
        <f t="shared" si="118"/>
        <v>0</v>
      </c>
    </row>
    <row r="149" spans="2:52" x14ac:dyDescent="0.2">
      <c r="B149" s="835" t="s">
        <v>799</v>
      </c>
      <c r="C149" s="774" t="s">
        <v>481</v>
      </c>
      <c r="D149" s="528" t="s">
        <v>131</v>
      </c>
      <c r="E149" s="500"/>
      <c r="F149" s="500"/>
      <c r="G149" s="500"/>
      <c r="H149" s="500"/>
      <c r="I149" s="500"/>
      <c r="J149" s="500"/>
      <c r="K149" s="500"/>
      <c r="L149" s="500"/>
      <c r="M149" s="500"/>
      <c r="N149" s="500"/>
      <c r="O149" s="500"/>
      <c r="P149" s="500"/>
      <c r="Q149" s="529">
        <f t="shared" si="104"/>
        <v>0</v>
      </c>
      <c r="R149" s="493"/>
      <c r="S149" s="926"/>
      <c r="T149" s="835" t="s">
        <v>799</v>
      </c>
      <c r="U149" s="774" t="s">
        <v>481</v>
      </c>
      <c r="V149" s="902">
        <f>+$H$45</f>
        <v>0</v>
      </c>
      <c r="W149" s="513">
        <f t="shared" ref="W149:AH149" si="142">+E149*$V149</f>
        <v>0</v>
      </c>
      <c r="X149" s="513">
        <f t="shared" si="142"/>
        <v>0</v>
      </c>
      <c r="Y149" s="513">
        <f t="shared" si="142"/>
        <v>0</v>
      </c>
      <c r="Z149" s="513">
        <f t="shared" si="142"/>
        <v>0</v>
      </c>
      <c r="AA149" s="513">
        <f t="shared" si="142"/>
        <v>0</v>
      </c>
      <c r="AB149" s="513">
        <f t="shared" si="142"/>
        <v>0</v>
      </c>
      <c r="AC149" s="513">
        <f t="shared" si="142"/>
        <v>0</v>
      </c>
      <c r="AD149" s="513">
        <f t="shared" si="142"/>
        <v>0</v>
      </c>
      <c r="AE149" s="513">
        <f t="shared" si="142"/>
        <v>0</v>
      </c>
      <c r="AF149" s="513">
        <f t="shared" si="142"/>
        <v>0</v>
      </c>
      <c r="AG149" s="513">
        <f t="shared" si="142"/>
        <v>0</v>
      </c>
      <c r="AH149" s="513">
        <f t="shared" si="142"/>
        <v>0</v>
      </c>
      <c r="AI149" s="529">
        <f t="shared" si="97"/>
        <v>0</v>
      </c>
      <c r="AK149" s="835" t="s">
        <v>799</v>
      </c>
      <c r="AL149" s="774" t="s">
        <v>481</v>
      </c>
      <c r="AM149" s="888"/>
      <c r="AN149" s="1014">
        <f>+E149*$AM$149</f>
        <v>0</v>
      </c>
      <c r="AO149" s="1014">
        <f t="shared" ref="AO149:AZ149" si="143">+F149*$AM$149</f>
        <v>0</v>
      </c>
      <c r="AP149" s="1014">
        <f t="shared" si="143"/>
        <v>0</v>
      </c>
      <c r="AQ149" s="1014">
        <f t="shared" si="143"/>
        <v>0</v>
      </c>
      <c r="AR149" s="1014">
        <f t="shared" si="143"/>
        <v>0</v>
      </c>
      <c r="AS149" s="1014">
        <f t="shared" si="143"/>
        <v>0</v>
      </c>
      <c r="AT149" s="1014">
        <f t="shared" si="143"/>
        <v>0</v>
      </c>
      <c r="AU149" s="1014">
        <f t="shared" si="143"/>
        <v>0</v>
      </c>
      <c r="AV149" s="1014">
        <f t="shared" si="143"/>
        <v>0</v>
      </c>
      <c r="AW149" s="1014">
        <f t="shared" si="143"/>
        <v>0</v>
      </c>
      <c r="AX149" s="1014">
        <f t="shared" si="143"/>
        <v>0</v>
      </c>
      <c r="AY149" s="1014">
        <f t="shared" si="143"/>
        <v>0</v>
      </c>
      <c r="AZ149" s="1014">
        <f t="shared" si="143"/>
        <v>0</v>
      </c>
    </row>
    <row r="150" spans="2:52" x14ac:dyDescent="0.2">
      <c r="B150" s="820" t="s">
        <v>275</v>
      </c>
      <c r="C150" s="773" t="s">
        <v>715</v>
      </c>
      <c r="D150" s="515" t="s">
        <v>131</v>
      </c>
      <c r="E150" s="133">
        <f>E142+E143</f>
        <v>0</v>
      </c>
      <c r="F150" s="133">
        <f>F142+F143</f>
        <v>0</v>
      </c>
      <c r="G150" s="133">
        <f t="shared" ref="G150:P150" si="144">G142+G143</f>
        <v>0</v>
      </c>
      <c r="H150" s="133">
        <f t="shared" si="144"/>
        <v>0</v>
      </c>
      <c r="I150" s="133">
        <f t="shared" si="144"/>
        <v>0</v>
      </c>
      <c r="J150" s="133">
        <f t="shared" si="144"/>
        <v>0</v>
      </c>
      <c r="K150" s="133">
        <f t="shared" si="144"/>
        <v>0</v>
      </c>
      <c r="L150" s="133">
        <f t="shared" si="144"/>
        <v>0</v>
      </c>
      <c r="M150" s="133">
        <f t="shared" si="144"/>
        <v>0</v>
      </c>
      <c r="N150" s="133">
        <f t="shared" si="144"/>
        <v>0</v>
      </c>
      <c r="O150" s="133">
        <f t="shared" si="144"/>
        <v>0</v>
      </c>
      <c r="P150" s="133">
        <f t="shared" si="144"/>
        <v>0</v>
      </c>
      <c r="Q150" s="134">
        <f>SUM(E150:P150)</f>
        <v>0</v>
      </c>
      <c r="R150" s="493"/>
      <c r="S150" s="926"/>
      <c r="T150" s="820" t="s">
        <v>275</v>
      </c>
      <c r="U150" s="773" t="s">
        <v>715</v>
      </c>
      <c r="V150" s="836"/>
      <c r="W150" s="133">
        <f>W142+W143</f>
        <v>0</v>
      </c>
      <c r="X150" s="133">
        <f t="shared" ref="X150:AH150" si="145">X142+X143</f>
        <v>0</v>
      </c>
      <c r="Y150" s="133">
        <f t="shared" si="145"/>
        <v>0</v>
      </c>
      <c r="Z150" s="133">
        <f t="shared" si="145"/>
        <v>0</v>
      </c>
      <c r="AA150" s="133">
        <f t="shared" si="145"/>
        <v>0</v>
      </c>
      <c r="AB150" s="133">
        <f t="shared" si="145"/>
        <v>0</v>
      </c>
      <c r="AC150" s="133">
        <f t="shared" si="145"/>
        <v>0</v>
      </c>
      <c r="AD150" s="133">
        <f t="shared" si="145"/>
        <v>0</v>
      </c>
      <c r="AE150" s="133">
        <f t="shared" si="145"/>
        <v>0</v>
      </c>
      <c r="AF150" s="133">
        <f t="shared" si="145"/>
        <v>0</v>
      </c>
      <c r="AG150" s="133">
        <f t="shared" si="145"/>
        <v>0</v>
      </c>
      <c r="AH150" s="133">
        <f t="shared" si="145"/>
        <v>0</v>
      </c>
      <c r="AI150" s="134">
        <f>SUM(W150:AH150)</f>
        <v>0</v>
      </c>
      <c r="AK150" s="820" t="s">
        <v>275</v>
      </c>
      <c r="AL150" s="773" t="s">
        <v>715</v>
      </c>
      <c r="AM150" s="836"/>
      <c r="AN150" s="1016">
        <f>AN142+AN143</f>
        <v>0</v>
      </c>
      <c r="AO150" s="133">
        <f t="shared" ref="AO150:AY150" si="146">AO142+AO143</f>
        <v>0</v>
      </c>
      <c r="AP150" s="133">
        <f t="shared" si="146"/>
        <v>0</v>
      </c>
      <c r="AQ150" s="133">
        <f t="shared" si="146"/>
        <v>0</v>
      </c>
      <c r="AR150" s="133">
        <f t="shared" si="146"/>
        <v>0</v>
      </c>
      <c r="AS150" s="133">
        <f t="shared" si="146"/>
        <v>0</v>
      </c>
      <c r="AT150" s="133">
        <f t="shared" si="146"/>
        <v>0</v>
      </c>
      <c r="AU150" s="133">
        <f t="shared" si="146"/>
        <v>0</v>
      </c>
      <c r="AV150" s="133">
        <f t="shared" si="146"/>
        <v>0</v>
      </c>
      <c r="AW150" s="133">
        <f t="shared" si="146"/>
        <v>0</v>
      </c>
      <c r="AX150" s="133">
        <f t="shared" si="146"/>
        <v>0</v>
      </c>
      <c r="AY150" s="133">
        <f t="shared" si="146"/>
        <v>0</v>
      </c>
      <c r="AZ150" s="134">
        <f>SUM(AN150:AY150)</f>
        <v>0</v>
      </c>
    </row>
    <row r="151" spans="2:52" ht="13.5" thickBot="1" x14ac:dyDescent="0.25">
      <c r="B151" s="837" t="s">
        <v>343</v>
      </c>
      <c r="C151" s="536" t="s">
        <v>461</v>
      </c>
      <c r="D151" s="776" t="s">
        <v>131</v>
      </c>
      <c r="E151" s="777">
        <f>E90+E150</f>
        <v>0</v>
      </c>
      <c r="F151" s="777">
        <f>F90+F150</f>
        <v>0</v>
      </c>
      <c r="G151" s="777">
        <f t="shared" ref="G151:P151" si="147">G90+G150</f>
        <v>0</v>
      </c>
      <c r="H151" s="777">
        <f t="shared" si="147"/>
        <v>0</v>
      </c>
      <c r="I151" s="777">
        <f t="shared" si="147"/>
        <v>0</v>
      </c>
      <c r="J151" s="777">
        <f t="shared" si="147"/>
        <v>0</v>
      </c>
      <c r="K151" s="777">
        <f t="shared" si="147"/>
        <v>0</v>
      </c>
      <c r="L151" s="777">
        <f t="shared" si="147"/>
        <v>0</v>
      </c>
      <c r="M151" s="777">
        <f t="shared" si="147"/>
        <v>0</v>
      </c>
      <c r="N151" s="777">
        <f t="shared" si="147"/>
        <v>0</v>
      </c>
      <c r="O151" s="777">
        <f t="shared" si="147"/>
        <v>0</v>
      </c>
      <c r="P151" s="777">
        <f t="shared" si="147"/>
        <v>0</v>
      </c>
      <c r="Q151" s="778">
        <f>SUM(E151:P151)</f>
        <v>0</v>
      </c>
      <c r="R151" s="493"/>
      <c r="S151" s="926"/>
      <c r="T151" s="837" t="s">
        <v>343</v>
      </c>
      <c r="U151" s="536" t="s">
        <v>461</v>
      </c>
      <c r="V151" s="838"/>
      <c r="W151" s="777">
        <f>W90+W150</f>
        <v>0</v>
      </c>
      <c r="X151" s="777">
        <f t="shared" ref="X151:AH151" si="148">X90+X150</f>
        <v>0</v>
      </c>
      <c r="Y151" s="777">
        <f t="shared" si="148"/>
        <v>0</v>
      </c>
      <c r="Z151" s="777">
        <f t="shared" si="148"/>
        <v>0</v>
      </c>
      <c r="AA151" s="777">
        <f t="shared" si="148"/>
        <v>0</v>
      </c>
      <c r="AB151" s="777">
        <f t="shared" si="148"/>
        <v>0</v>
      </c>
      <c r="AC151" s="777">
        <f t="shared" si="148"/>
        <v>0</v>
      </c>
      <c r="AD151" s="777">
        <f t="shared" si="148"/>
        <v>0</v>
      </c>
      <c r="AE151" s="777">
        <f t="shared" si="148"/>
        <v>0</v>
      </c>
      <c r="AF151" s="777">
        <f t="shared" si="148"/>
        <v>0</v>
      </c>
      <c r="AG151" s="777">
        <f t="shared" si="148"/>
        <v>0</v>
      </c>
      <c r="AH151" s="777">
        <f t="shared" si="148"/>
        <v>0</v>
      </c>
      <c r="AI151" s="778">
        <f>SUM(W151:AH151)</f>
        <v>0</v>
      </c>
      <c r="AK151" s="837" t="s">
        <v>343</v>
      </c>
      <c r="AL151" s="536" t="s">
        <v>461</v>
      </c>
      <c r="AM151" s="838"/>
      <c r="AN151" s="1021">
        <f>AN90+AN150</f>
        <v>0</v>
      </c>
      <c r="AO151" s="777">
        <f t="shared" ref="AO151:AY151" si="149">AO90+AO150</f>
        <v>0</v>
      </c>
      <c r="AP151" s="777">
        <f t="shared" si="149"/>
        <v>0</v>
      </c>
      <c r="AQ151" s="777">
        <f t="shared" si="149"/>
        <v>0</v>
      </c>
      <c r="AR151" s="777">
        <f t="shared" si="149"/>
        <v>0</v>
      </c>
      <c r="AS151" s="777">
        <f t="shared" si="149"/>
        <v>0</v>
      </c>
      <c r="AT151" s="777">
        <f t="shared" si="149"/>
        <v>0</v>
      </c>
      <c r="AU151" s="777">
        <f t="shared" si="149"/>
        <v>0</v>
      </c>
      <c r="AV151" s="777">
        <f t="shared" si="149"/>
        <v>0</v>
      </c>
      <c r="AW151" s="777">
        <f t="shared" si="149"/>
        <v>0</v>
      </c>
      <c r="AX151" s="777">
        <f t="shared" si="149"/>
        <v>0</v>
      </c>
      <c r="AY151" s="777">
        <f t="shared" si="149"/>
        <v>0</v>
      </c>
      <c r="AZ151" s="778">
        <f>SUM(AN151:AY151)</f>
        <v>0</v>
      </c>
    </row>
    <row r="152" spans="2:52" ht="13.5" thickTop="1" x14ac:dyDescent="0.2">
      <c r="AH152" s="850" t="s">
        <v>749</v>
      </c>
      <c r="AI152" s="865">
        <f>+AI151-C10</f>
        <v>0</v>
      </c>
    </row>
    <row r="153" spans="2:52" x14ac:dyDescent="0.2">
      <c r="Q153" s="127"/>
      <c r="AI153" s="127"/>
    </row>
    <row r="154" spans="2:52" x14ac:dyDescent="0.2">
      <c r="C154" s="1181" t="s">
        <v>748</v>
      </c>
      <c r="D154" s="1181"/>
      <c r="E154" s="1181"/>
      <c r="F154" s="1181"/>
      <c r="G154" s="862"/>
      <c r="H154" s="862"/>
      <c r="I154" s="862"/>
    </row>
    <row r="157" spans="2:52" ht="16.5" thickBot="1" x14ac:dyDescent="0.3">
      <c r="C157" s="848"/>
      <c r="D157" s="848"/>
      <c r="E157" s="849" t="s">
        <v>453</v>
      </c>
      <c r="F157" s="850"/>
    </row>
    <row r="158" spans="2:52" ht="16.5" thickTop="1" x14ac:dyDescent="0.25">
      <c r="C158" s="851" t="s">
        <v>746</v>
      </c>
      <c r="D158" s="840" t="s">
        <v>742</v>
      </c>
      <c r="E158" s="841" t="s">
        <v>743</v>
      </c>
      <c r="F158" s="842" t="s">
        <v>744</v>
      </c>
    </row>
    <row r="159" spans="2:52" ht="16.5" thickBot="1" x14ac:dyDescent="0.3">
      <c r="C159" s="852" t="s">
        <v>747</v>
      </c>
      <c r="D159" s="843"/>
      <c r="E159" s="843"/>
      <c r="F159" s="844" t="s">
        <v>745</v>
      </c>
    </row>
    <row r="160" spans="2:52" ht="17.25" thickTop="1" thickBot="1" x14ac:dyDescent="0.3">
      <c r="C160" s="853">
        <v>1</v>
      </c>
      <c r="D160" s="845">
        <v>2</v>
      </c>
      <c r="E160" s="845">
        <v>3</v>
      </c>
      <c r="F160" s="846">
        <v>4</v>
      </c>
    </row>
    <row r="161" spans="3:9" ht="16.5" thickTop="1" x14ac:dyDescent="0.25">
      <c r="C161" s="861" t="str">
        <f>+C67</f>
        <v xml:space="preserve">СРЕДЊИ НАПОН (35 kV + 10(20) kV) </v>
      </c>
      <c r="D161" s="909" t="e">
        <f>+AZ67/$Q$67</f>
        <v>#DIV/0!</v>
      </c>
      <c r="E161" s="909" t="e">
        <f>+AI67/$Q$67</f>
        <v>#DIV/0!</v>
      </c>
      <c r="F161" s="857" t="e">
        <f>+E161/D161*100</f>
        <v>#DIV/0!</v>
      </c>
    </row>
    <row r="162" spans="3:9" ht="15.75" x14ac:dyDescent="0.25">
      <c r="C162" s="860" t="str">
        <f>+C91</f>
        <v>НИСКИ НАПОН  (0,4 kV I степен)</v>
      </c>
      <c r="D162" s="910" t="e">
        <f>+AZ91/$Q$91</f>
        <v>#DIV/0!</v>
      </c>
      <c r="E162" s="910" t="e">
        <f>+AI91/$Q$91</f>
        <v>#DIV/0!</v>
      </c>
      <c r="F162" s="847" t="e">
        <f t="shared" ref="F162:F167" si="150">+E162/D162*100</f>
        <v>#DIV/0!</v>
      </c>
    </row>
    <row r="163" spans="3:9" ht="15.75" x14ac:dyDescent="0.25">
      <c r="C163" s="858" t="str">
        <f>+C103</f>
        <v xml:space="preserve">ШИРОКА ПОТРОШЊА </v>
      </c>
      <c r="D163" s="911" t="e">
        <f>+AZ103/$Q$103</f>
        <v>#DIV/0!</v>
      </c>
      <c r="E163" s="911" t="e">
        <f>+AI103/$Q$103</f>
        <v>#DIV/0!</v>
      </c>
      <c r="F163" s="859" t="e">
        <f t="shared" si="150"/>
        <v>#DIV/0!</v>
      </c>
    </row>
    <row r="164" spans="3:9" ht="15.75" x14ac:dyDescent="0.25">
      <c r="C164" s="855" t="str">
        <f>+C104</f>
        <v>ШП - Комерцијала и остали (0,4 kV II степен)</v>
      </c>
      <c r="D164" s="912" t="e">
        <f>+AZ104/$Q$104</f>
        <v>#DIV/0!</v>
      </c>
      <c r="E164" s="912" t="e">
        <f>+AI104/$Q$104</f>
        <v>#DIV/0!</v>
      </c>
      <c r="F164" s="856" t="e">
        <f t="shared" si="150"/>
        <v>#DIV/0!</v>
      </c>
    </row>
    <row r="165" spans="3:9" ht="15.75" x14ac:dyDescent="0.25">
      <c r="C165" s="839" t="str">
        <f>+C121</f>
        <v>ШП - домаћинство</v>
      </c>
      <c r="D165" s="913" t="e">
        <f>+AZ121/$Q$121</f>
        <v>#DIV/0!</v>
      </c>
      <c r="E165" s="913" t="e">
        <f>+AI121/$Q$121</f>
        <v>#DIV/0!</v>
      </c>
      <c r="F165" s="854" t="e">
        <f t="shared" si="150"/>
        <v>#DIV/0!</v>
      </c>
    </row>
    <row r="166" spans="3:9" ht="16.5" thickBot="1" x14ac:dyDescent="0.3">
      <c r="C166" s="860" t="str">
        <f>+C143</f>
        <v>ЈАВНО ОСВЕТЉЕЊЕ</v>
      </c>
      <c r="D166" s="910" t="e">
        <f>+AZ143/$Q$143</f>
        <v>#DIV/0!</v>
      </c>
      <c r="E166" s="910" t="e">
        <f>+AI143/$Q$143</f>
        <v>#DIV/0!</v>
      </c>
      <c r="F166" s="847" t="e">
        <f t="shared" si="150"/>
        <v>#DIV/0!</v>
      </c>
      <c r="G166" s="790"/>
      <c r="H166" s="790"/>
      <c r="I166" s="790"/>
    </row>
    <row r="167" spans="3:9" ht="17.25" thickTop="1" thickBot="1" x14ac:dyDescent="0.3">
      <c r="C167" s="863" t="str">
        <f>+C151</f>
        <v>УКУПНО</v>
      </c>
      <c r="D167" s="914" t="e">
        <f>+AZ151/$Q$151</f>
        <v>#DIV/0!</v>
      </c>
      <c r="E167" s="914" t="e">
        <f>+AI151/$Q$151</f>
        <v>#DIV/0!</v>
      </c>
      <c r="F167" s="864" t="e">
        <f t="shared" si="150"/>
        <v>#DIV/0!</v>
      </c>
      <c r="G167" s="936" t="s">
        <v>804</v>
      </c>
    </row>
    <row r="168" spans="3:9" ht="13.5" thickTop="1" x14ac:dyDescent="0.2"/>
  </sheetData>
  <sheetProtection formatColumns="0" selectLockedCells="1"/>
  <mergeCells count="41">
    <mergeCell ref="T62:AI62"/>
    <mergeCell ref="AK62:AZ62"/>
    <mergeCell ref="AK65:AK66"/>
    <mergeCell ref="AL65:AL66"/>
    <mergeCell ref="AN65:AZ65"/>
    <mergeCell ref="T65:T66"/>
    <mergeCell ref="U65:U66"/>
    <mergeCell ref="W65:AI65"/>
    <mergeCell ref="C154:F154"/>
    <mergeCell ref="B7:J7"/>
    <mergeCell ref="B62:Q62"/>
    <mergeCell ref="B65:B66"/>
    <mergeCell ref="C65:C66"/>
    <mergeCell ref="D65:D66"/>
    <mergeCell ref="E65:Q65"/>
    <mergeCell ref="L11:L13"/>
    <mergeCell ref="M11:O13"/>
    <mergeCell ref="P11:P13"/>
    <mergeCell ref="M14:O14"/>
    <mergeCell ref="L15:L20"/>
    <mergeCell ref="L21:L26"/>
    <mergeCell ref="L27:L35"/>
    <mergeCell ref="M36:O37"/>
    <mergeCell ref="M30:M32"/>
    <mergeCell ref="L36:L37"/>
    <mergeCell ref="M17:O17"/>
    <mergeCell ref="M18:O18"/>
    <mergeCell ref="M23:O23"/>
    <mergeCell ref="M24:O24"/>
    <mergeCell ref="M29:O29"/>
    <mergeCell ref="M33:M35"/>
    <mergeCell ref="N34:O35"/>
    <mergeCell ref="Q36:Q37"/>
    <mergeCell ref="Q34:Q35"/>
    <mergeCell ref="N30:O31"/>
    <mergeCell ref="P30:P31"/>
    <mergeCell ref="Q30:Q31"/>
    <mergeCell ref="N32:O32"/>
    <mergeCell ref="N33:O33"/>
    <mergeCell ref="P34:P35"/>
    <mergeCell ref="P36:P37"/>
  </mergeCells>
  <phoneticPr fontId="2" type="noConversion"/>
  <conditionalFormatting sqref="C58">
    <cfRule type="cellIs" dxfId="1" priority="4" stopIfTrue="1" operator="equal">
      <formula>1</formula>
    </cfRule>
  </conditionalFormatting>
  <conditionalFormatting sqref="D58">
    <cfRule type="cellIs" dxfId="0" priority="3" stopIfTrue="1" operator="equal">
      <formula>$C$10</formula>
    </cfRule>
  </conditionalFormatting>
  <printOptions horizontalCentered="1" verticalCentered="1"/>
  <pageMargins left="0.25" right="0.25" top="0.5" bottom="0.5" header="0.25" footer="0.25"/>
  <pageSetup paperSize="9" scale="67" orientation="landscape" r:id="rId1"/>
  <headerFooter alignWithMargins="0">
    <oddFooter>&amp;RСтрана &amp;P од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D2AB-B629-4FD7-9FFC-210D9E878F10}">
  <sheetPr>
    <pageSetUpPr fitToPage="1"/>
  </sheetPr>
  <dimension ref="A1:AF61"/>
  <sheetViews>
    <sheetView showGridLines="0" showZeros="0" topLeftCell="D1" zoomScale="81" zoomScaleNormal="81" zoomScaleSheetLayoutView="100" workbookViewId="0"/>
  </sheetViews>
  <sheetFormatPr defaultRowHeight="12.75" x14ac:dyDescent="0.2"/>
  <cols>
    <col min="1" max="1" width="3.42578125" style="5" customWidth="1"/>
    <col min="2" max="2" width="9" style="6" customWidth="1"/>
    <col min="3" max="3" width="69" style="5" customWidth="1"/>
    <col min="4" max="4" width="52.140625" style="5" customWidth="1"/>
    <col min="5" max="16" width="20.7109375" style="5" customWidth="1"/>
    <col min="17" max="21" width="9.140625" style="5"/>
    <col min="22" max="22" width="9.5703125" style="5" bestFit="1" customWidth="1"/>
    <col min="23" max="256" width="9.140625" style="5"/>
    <col min="257" max="257" width="3.42578125" style="5" customWidth="1"/>
    <col min="258" max="258" width="9" style="5" customWidth="1"/>
    <col min="259" max="259" width="69" style="5" customWidth="1"/>
    <col min="260" max="260" width="52.140625" style="5" customWidth="1"/>
    <col min="261" max="272" width="20.7109375" style="5" customWidth="1"/>
    <col min="273" max="277" width="9.140625" style="5"/>
    <col min="278" max="278" width="9.5703125" style="5" bestFit="1" customWidth="1"/>
    <col min="279" max="512" width="9.140625" style="5"/>
    <col min="513" max="513" width="3.42578125" style="5" customWidth="1"/>
    <col min="514" max="514" width="9" style="5" customWidth="1"/>
    <col min="515" max="515" width="69" style="5" customWidth="1"/>
    <col min="516" max="516" width="52.140625" style="5" customWidth="1"/>
    <col min="517" max="528" width="20.7109375" style="5" customWidth="1"/>
    <col min="529" max="533" width="9.140625" style="5"/>
    <col min="534" max="534" width="9.5703125" style="5" bestFit="1" customWidth="1"/>
    <col min="535" max="768" width="9.140625" style="5"/>
    <col min="769" max="769" width="3.42578125" style="5" customWidth="1"/>
    <col min="770" max="770" width="9" style="5" customWidth="1"/>
    <col min="771" max="771" width="69" style="5" customWidth="1"/>
    <col min="772" max="772" width="52.140625" style="5" customWidth="1"/>
    <col min="773" max="784" width="20.7109375" style="5" customWidth="1"/>
    <col min="785" max="789" width="9.140625" style="5"/>
    <col min="790" max="790" width="9.5703125" style="5" bestFit="1" customWidth="1"/>
    <col min="791" max="1024" width="9.140625" style="5"/>
    <col min="1025" max="1025" width="3.42578125" style="5" customWidth="1"/>
    <col min="1026" max="1026" width="9" style="5" customWidth="1"/>
    <col min="1027" max="1027" width="69" style="5" customWidth="1"/>
    <col min="1028" max="1028" width="52.140625" style="5" customWidth="1"/>
    <col min="1029" max="1040" width="20.7109375" style="5" customWidth="1"/>
    <col min="1041" max="1045" width="9.140625" style="5"/>
    <col min="1046" max="1046" width="9.5703125" style="5" bestFit="1" customWidth="1"/>
    <col min="1047" max="1280" width="9.140625" style="5"/>
    <col min="1281" max="1281" width="3.42578125" style="5" customWidth="1"/>
    <col min="1282" max="1282" width="9" style="5" customWidth="1"/>
    <col min="1283" max="1283" width="69" style="5" customWidth="1"/>
    <col min="1284" max="1284" width="52.140625" style="5" customWidth="1"/>
    <col min="1285" max="1296" width="20.7109375" style="5" customWidth="1"/>
    <col min="1297" max="1301" width="9.140625" style="5"/>
    <col min="1302" max="1302" width="9.5703125" style="5" bestFit="1" customWidth="1"/>
    <col min="1303" max="1536" width="9.140625" style="5"/>
    <col min="1537" max="1537" width="3.42578125" style="5" customWidth="1"/>
    <col min="1538" max="1538" width="9" style="5" customWidth="1"/>
    <col min="1539" max="1539" width="69" style="5" customWidth="1"/>
    <col min="1540" max="1540" width="52.140625" style="5" customWidth="1"/>
    <col min="1541" max="1552" width="20.7109375" style="5" customWidth="1"/>
    <col min="1553" max="1557" width="9.140625" style="5"/>
    <col min="1558" max="1558" width="9.5703125" style="5" bestFit="1" customWidth="1"/>
    <col min="1559" max="1792" width="9.140625" style="5"/>
    <col min="1793" max="1793" width="3.42578125" style="5" customWidth="1"/>
    <col min="1794" max="1794" width="9" style="5" customWidth="1"/>
    <col min="1795" max="1795" width="69" style="5" customWidth="1"/>
    <col min="1796" max="1796" width="52.140625" style="5" customWidth="1"/>
    <col min="1797" max="1808" width="20.7109375" style="5" customWidth="1"/>
    <col min="1809" max="1813" width="9.140625" style="5"/>
    <col min="1814" max="1814" width="9.5703125" style="5" bestFit="1" customWidth="1"/>
    <col min="1815" max="2048" width="9.140625" style="5"/>
    <col min="2049" max="2049" width="3.42578125" style="5" customWidth="1"/>
    <col min="2050" max="2050" width="9" style="5" customWidth="1"/>
    <col min="2051" max="2051" width="69" style="5" customWidth="1"/>
    <col min="2052" max="2052" width="52.140625" style="5" customWidth="1"/>
    <col min="2053" max="2064" width="20.7109375" style="5" customWidth="1"/>
    <col min="2065" max="2069" width="9.140625" style="5"/>
    <col min="2070" max="2070" width="9.5703125" style="5" bestFit="1" customWidth="1"/>
    <col min="2071" max="2304" width="9.140625" style="5"/>
    <col min="2305" max="2305" width="3.42578125" style="5" customWidth="1"/>
    <col min="2306" max="2306" width="9" style="5" customWidth="1"/>
    <col min="2307" max="2307" width="69" style="5" customWidth="1"/>
    <col min="2308" max="2308" width="52.140625" style="5" customWidth="1"/>
    <col min="2309" max="2320" width="20.7109375" style="5" customWidth="1"/>
    <col min="2321" max="2325" width="9.140625" style="5"/>
    <col min="2326" max="2326" width="9.5703125" style="5" bestFit="1" customWidth="1"/>
    <col min="2327" max="2560" width="9.140625" style="5"/>
    <col min="2561" max="2561" width="3.42578125" style="5" customWidth="1"/>
    <col min="2562" max="2562" width="9" style="5" customWidth="1"/>
    <col min="2563" max="2563" width="69" style="5" customWidth="1"/>
    <col min="2564" max="2564" width="52.140625" style="5" customWidth="1"/>
    <col min="2565" max="2576" width="20.7109375" style="5" customWidth="1"/>
    <col min="2577" max="2581" width="9.140625" style="5"/>
    <col min="2582" max="2582" width="9.5703125" style="5" bestFit="1" customWidth="1"/>
    <col min="2583" max="2816" width="9.140625" style="5"/>
    <col min="2817" max="2817" width="3.42578125" style="5" customWidth="1"/>
    <col min="2818" max="2818" width="9" style="5" customWidth="1"/>
    <col min="2819" max="2819" width="69" style="5" customWidth="1"/>
    <col min="2820" max="2820" width="52.140625" style="5" customWidth="1"/>
    <col min="2821" max="2832" width="20.7109375" style="5" customWidth="1"/>
    <col min="2833" max="2837" width="9.140625" style="5"/>
    <col min="2838" max="2838" width="9.5703125" style="5" bestFit="1" customWidth="1"/>
    <col min="2839" max="3072" width="9.140625" style="5"/>
    <col min="3073" max="3073" width="3.42578125" style="5" customWidth="1"/>
    <col min="3074" max="3074" width="9" style="5" customWidth="1"/>
    <col min="3075" max="3075" width="69" style="5" customWidth="1"/>
    <col min="3076" max="3076" width="52.140625" style="5" customWidth="1"/>
    <col min="3077" max="3088" width="20.7109375" style="5" customWidth="1"/>
    <col min="3089" max="3093" width="9.140625" style="5"/>
    <col min="3094" max="3094" width="9.5703125" style="5" bestFit="1" customWidth="1"/>
    <col min="3095" max="3328" width="9.140625" style="5"/>
    <col min="3329" max="3329" width="3.42578125" style="5" customWidth="1"/>
    <col min="3330" max="3330" width="9" style="5" customWidth="1"/>
    <col min="3331" max="3331" width="69" style="5" customWidth="1"/>
    <col min="3332" max="3332" width="52.140625" style="5" customWidth="1"/>
    <col min="3333" max="3344" width="20.7109375" style="5" customWidth="1"/>
    <col min="3345" max="3349" width="9.140625" style="5"/>
    <col min="3350" max="3350" width="9.5703125" style="5" bestFit="1" customWidth="1"/>
    <col min="3351" max="3584" width="9.140625" style="5"/>
    <col min="3585" max="3585" width="3.42578125" style="5" customWidth="1"/>
    <col min="3586" max="3586" width="9" style="5" customWidth="1"/>
    <col min="3587" max="3587" width="69" style="5" customWidth="1"/>
    <col min="3588" max="3588" width="52.140625" style="5" customWidth="1"/>
    <col min="3589" max="3600" width="20.7109375" style="5" customWidth="1"/>
    <col min="3601" max="3605" width="9.140625" style="5"/>
    <col min="3606" max="3606" width="9.5703125" style="5" bestFit="1" customWidth="1"/>
    <col min="3607" max="3840" width="9.140625" style="5"/>
    <col min="3841" max="3841" width="3.42578125" style="5" customWidth="1"/>
    <col min="3842" max="3842" width="9" style="5" customWidth="1"/>
    <col min="3843" max="3843" width="69" style="5" customWidth="1"/>
    <col min="3844" max="3844" width="52.140625" style="5" customWidth="1"/>
    <col min="3845" max="3856" width="20.7109375" style="5" customWidth="1"/>
    <col min="3857" max="3861" width="9.140625" style="5"/>
    <col min="3862" max="3862" width="9.5703125" style="5" bestFit="1" customWidth="1"/>
    <col min="3863" max="4096" width="9.140625" style="5"/>
    <col min="4097" max="4097" width="3.42578125" style="5" customWidth="1"/>
    <col min="4098" max="4098" width="9" style="5" customWidth="1"/>
    <col min="4099" max="4099" width="69" style="5" customWidth="1"/>
    <col min="4100" max="4100" width="52.140625" style="5" customWidth="1"/>
    <col min="4101" max="4112" width="20.7109375" style="5" customWidth="1"/>
    <col min="4113" max="4117" width="9.140625" style="5"/>
    <col min="4118" max="4118" width="9.5703125" style="5" bestFit="1" customWidth="1"/>
    <col min="4119" max="4352" width="9.140625" style="5"/>
    <col min="4353" max="4353" width="3.42578125" style="5" customWidth="1"/>
    <col min="4354" max="4354" width="9" style="5" customWidth="1"/>
    <col min="4355" max="4355" width="69" style="5" customWidth="1"/>
    <col min="4356" max="4356" width="52.140625" style="5" customWidth="1"/>
    <col min="4357" max="4368" width="20.7109375" style="5" customWidth="1"/>
    <col min="4369" max="4373" width="9.140625" style="5"/>
    <col min="4374" max="4374" width="9.5703125" style="5" bestFit="1" customWidth="1"/>
    <col min="4375" max="4608" width="9.140625" style="5"/>
    <col min="4609" max="4609" width="3.42578125" style="5" customWidth="1"/>
    <col min="4610" max="4610" width="9" style="5" customWidth="1"/>
    <col min="4611" max="4611" width="69" style="5" customWidth="1"/>
    <col min="4612" max="4612" width="52.140625" style="5" customWidth="1"/>
    <col min="4613" max="4624" width="20.7109375" style="5" customWidth="1"/>
    <col min="4625" max="4629" width="9.140625" style="5"/>
    <col min="4630" max="4630" width="9.5703125" style="5" bestFit="1" customWidth="1"/>
    <col min="4631" max="4864" width="9.140625" style="5"/>
    <col min="4865" max="4865" width="3.42578125" style="5" customWidth="1"/>
    <col min="4866" max="4866" width="9" style="5" customWidth="1"/>
    <col min="4867" max="4867" width="69" style="5" customWidth="1"/>
    <col min="4868" max="4868" width="52.140625" style="5" customWidth="1"/>
    <col min="4869" max="4880" width="20.7109375" style="5" customWidth="1"/>
    <col min="4881" max="4885" width="9.140625" style="5"/>
    <col min="4886" max="4886" width="9.5703125" style="5" bestFit="1" customWidth="1"/>
    <col min="4887" max="5120" width="9.140625" style="5"/>
    <col min="5121" max="5121" width="3.42578125" style="5" customWidth="1"/>
    <col min="5122" max="5122" width="9" style="5" customWidth="1"/>
    <col min="5123" max="5123" width="69" style="5" customWidth="1"/>
    <col min="5124" max="5124" width="52.140625" style="5" customWidth="1"/>
    <col min="5125" max="5136" width="20.7109375" style="5" customWidth="1"/>
    <col min="5137" max="5141" width="9.140625" style="5"/>
    <col min="5142" max="5142" width="9.5703125" style="5" bestFit="1" customWidth="1"/>
    <col min="5143" max="5376" width="9.140625" style="5"/>
    <col min="5377" max="5377" width="3.42578125" style="5" customWidth="1"/>
    <col min="5378" max="5378" width="9" style="5" customWidth="1"/>
    <col min="5379" max="5379" width="69" style="5" customWidth="1"/>
    <col min="5380" max="5380" width="52.140625" style="5" customWidth="1"/>
    <col min="5381" max="5392" width="20.7109375" style="5" customWidth="1"/>
    <col min="5393" max="5397" width="9.140625" style="5"/>
    <col min="5398" max="5398" width="9.5703125" style="5" bestFit="1" customWidth="1"/>
    <col min="5399" max="5632" width="9.140625" style="5"/>
    <col min="5633" max="5633" width="3.42578125" style="5" customWidth="1"/>
    <col min="5634" max="5634" width="9" style="5" customWidth="1"/>
    <col min="5635" max="5635" width="69" style="5" customWidth="1"/>
    <col min="5636" max="5636" width="52.140625" style="5" customWidth="1"/>
    <col min="5637" max="5648" width="20.7109375" style="5" customWidth="1"/>
    <col min="5649" max="5653" width="9.140625" style="5"/>
    <col min="5654" max="5654" width="9.5703125" style="5" bestFit="1" customWidth="1"/>
    <col min="5655" max="5888" width="9.140625" style="5"/>
    <col min="5889" max="5889" width="3.42578125" style="5" customWidth="1"/>
    <col min="5890" max="5890" width="9" style="5" customWidth="1"/>
    <col min="5891" max="5891" width="69" style="5" customWidth="1"/>
    <col min="5892" max="5892" width="52.140625" style="5" customWidth="1"/>
    <col min="5893" max="5904" width="20.7109375" style="5" customWidth="1"/>
    <col min="5905" max="5909" width="9.140625" style="5"/>
    <col min="5910" max="5910" width="9.5703125" style="5" bestFit="1" customWidth="1"/>
    <col min="5911" max="6144" width="9.140625" style="5"/>
    <col min="6145" max="6145" width="3.42578125" style="5" customWidth="1"/>
    <col min="6146" max="6146" width="9" style="5" customWidth="1"/>
    <col min="6147" max="6147" width="69" style="5" customWidth="1"/>
    <col min="6148" max="6148" width="52.140625" style="5" customWidth="1"/>
    <col min="6149" max="6160" width="20.7109375" style="5" customWidth="1"/>
    <col min="6161" max="6165" width="9.140625" style="5"/>
    <col min="6166" max="6166" width="9.5703125" style="5" bestFit="1" customWidth="1"/>
    <col min="6167" max="6400" width="9.140625" style="5"/>
    <col min="6401" max="6401" width="3.42578125" style="5" customWidth="1"/>
    <col min="6402" max="6402" width="9" style="5" customWidth="1"/>
    <col min="6403" max="6403" width="69" style="5" customWidth="1"/>
    <col min="6404" max="6404" width="52.140625" style="5" customWidth="1"/>
    <col min="6405" max="6416" width="20.7109375" style="5" customWidth="1"/>
    <col min="6417" max="6421" width="9.140625" style="5"/>
    <col min="6422" max="6422" width="9.5703125" style="5" bestFit="1" customWidth="1"/>
    <col min="6423" max="6656" width="9.140625" style="5"/>
    <col min="6657" max="6657" width="3.42578125" style="5" customWidth="1"/>
    <col min="6658" max="6658" width="9" style="5" customWidth="1"/>
    <col min="6659" max="6659" width="69" style="5" customWidth="1"/>
    <col min="6660" max="6660" width="52.140625" style="5" customWidth="1"/>
    <col min="6661" max="6672" width="20.7109375" style="5" customWidth="1"/>
    <col min="6673" max="6677" width="9.140625" style="5"/>
    <col min="6678" max="6678" width="9.5703125" style="5" bestFit="1" customWidth="1"/>
    <col min="6679" max="6912" width="9.140625" style="5"/>
    <col min="6913" max="6913" width="3.42578125" style="5" customWidth="1"/>
    <col min="6914" max="6914" width="9" style="5" customWidth="1"/>
    <col min="6915" max="6915" width="69" style="5" customWidth="1"/>
    <col min="6916" max="6916" width="52.140625" style="5" customWidth="1"/>
    <col min="6917" max="6928" width="20.7109375" style="5" customWidth="1"/>
    <col min="6929" max="6933" width="9.140625" style="5"/>
    <col min="6934" max="6934" width="9.5703125" style="5" bestFit="1" customWidth="1"/>
    <col min="6935" max="7168" width="9.140625" style="5"/>
    <col min="7169" max="7169" width="3.42578125" style="5" customWidth="1"/>
    <col min="7170" max="7170" width="9" style="5" customWidth="1"/>
    <col min="7171" max="7171" width="69" style="5" customWidth="1"/>
    <col min="7172" max="7172" width="52.140625" style="5" customWidth="1"/>
    <col min="7173" max="7184" width="20.7109375" style="5" customWidth="1"/>
    <col min="7185" max="7189" width="9.140625" style="5"/>
    <col min="7190" max="7190" width="9.5703125" style="5" bestFit="1" customWidth="1"/>
    <col min="7191" max="7424" width="9.140625" style="5"/>
    <col min="7425" max="7425" width="3.42578125" style="5" customWidth="1"/>
    <col min="7426" max="7426" width="9" style="5" customWidth="1"/>
    <col min="7427" max="7427" width="69" style="5" customWidth="1"/>
    <col min="7428" max="7428" width="52.140625" style="5" customWidth="1"/>
    <col min="7429" max="7440" width="20.7109375" style="5" customWidth="1"/>
    <col min="7441" max="7445" width="9.140625" style="5"/>
    <col min="7446" max="7446" width="9.5703125" style="5" bestFit="1" customWidth="1"/>
    <col min="7447" max="7680" width="9.140625" style="5"/>
    <col min="7681" max="7681" width="3.42578125" style="5" customWidth="1"/>
    <col min="7682" max="7682" width="9" style="5" customWidth="1"/>
    <col min="7683" max="7683" width="69" style="5" customWidth="1"/>
    <col min="7684" max="7684" width="52.140625" style="5" customWidth="1"/>
    <col min="7685" max="7696" width="20.7109375" style="5" customWidth="1"/>
    <col min="7697" max="7701" width="9.140625" style="5"/>
    <col min="7702" max="7702" width="9.5703125" style="5" bestFit="1" customWidth="1"/>
    <col min="7703" max="7936" width="9.140625" style="5"/>
    <col min="7937" max="7937" width="3.42578125" style="5" customWidth="1"/>
    <col min="7938" max="7938" width="9" style="5" customWidth="1"/>
    <col min="7939" max="7939" width="69" style="5" customWidth="1"/>
    <col min="7940" max="7940" width="52.140625" style="5" customWidth="1"/>
    <col min="7941" max="7952" width="20.7109375" style="5" customWidth="1"/>
    <col min="7953" max="7957" width="9.140625" style="5"/>
    <col min="7958" max="7958" width="9.5703125" style="5" bestFit="1" customWidth="1"/>
    <col min="7959" max="8192" width="9.140625" style="5"/>
    <col min="8193" max="8193" width="3.42578125" style="5" customWidth="1"/>
    <col min="8194" max="8194" width="9" style="5" customWidth="1"/>
    <col min="8195" max="8195" width="69" style="5" customWidth="1"/>
    <col min="8196" max="8196" width="52.140625" style="5" customWidth="1"/>
    <col min="8197" max="8208" width="20.7109375" style="5" customWidth="1"/>
    <col min="8209" max="8213" width="9.140625" style="5"/>
    <col min="8214" max="8214" width="9.5703125" style="5" bestFit="1" customWidth="1"/>
    <col min="8215" max="8448" width="9.140625" style="5"/>
    <col min="8449" max="8449" width="3.42578125" style="5" customWidth="1"/>
    <col min="8450" max="8450" width="9" style="5" customWidth="1"/>
    <col min="8451" max="8451" width="69" style="5" customWidth="1"/>
    <col min="8452" max="8452" width="52.140625" style="5" customWidth="1"/>
    <col min="8453" max="8464" width="20.7109375" style="5" customWidth="1"/>
    <col min="8465" max="8469" width="9.140625" style="5"/>
    <col min="8470" max="8470" width="9.5703125" style="5" bestFit="1" customWidth="1"/>
    <col min="8471" max="8704" width="9.140625" style="5"/>
    <col min="8705" max="8705" width="3.42578125" style="5" customWidth="1"/>
    <col min="8706" max="8706" width="9" style="5" customWidth="1"/>
    <col min="8707" max="8707" width="69" style="5" customWidth="1"/>
    <col min="8708" max="8708" width="52.140625" style="5" customWidth="1"/>
    <col min="8709" max="8720" width="20.7109375" style="5" customWidth="1"/>
    <col min="8721" max="8725" width="9.140625" style="5"/>
    <col min="8726" max="8726" width="9.5703125" style="5" bestFit="1" customWidth="1"/>
    <col min="8727" max="8960" width="9.140625" style="5"/>
    <col min="8961" max="8961" width="3.42578125" style="5" customWidth="1"/>
    <col min="8962" max="8962" width="9" style="5" customWidth="1"/>
    <col min="8963" max="8963" width="69" style="5" customWidth="1"/>
    <col min="8964" max="8964" width="52.140625" style="5" customWidth="1"/>
    <col min="8965" max="8976" width="20.7109375" style="5" customWidth="1"/>
    <col min="8977" max="8981" width="9.140625" style="5"/>
    <col min="8982" max="8982" width="9.5703125" style="5" bestFit="1" customWidth="1"/>
    <col min="8983" max="9216" width="9.140625" style="5"/>
    <col min="9217" max="9217" width="3.42578125" style="5" customWidth="1"/>
    <col min="9218" max="9218" width="9" style="5" customWidth="1"/>
    <col min="9219" max="9219" width="69" style="5" customWidth="1"/>
    <col min="9220" max="9220" width="52.140625" style="5" customWidth="1"/>
    <col min="9221" max="9232" width="20.7109375" style="5" customWidth="1"/>
    <col min="9233" max="9237" width="9.140625" style="5"/>
    <col min="9238" max="9238" width="9.5703125" style="5" bestFit="1" customWidth="1"/>
    <col min="9239" max="9472" width="9.140625" style="5"/>
    <col min="9473" max="9473" width="3.42578125" style="5" customWidth="1"/>
    <col min="9474" max="9474" width="9" style="5" customWidth="1"/>
    <col min="9475" max="9475" width="69" style="5" customWidth="1"/>
    <col min="9476" max="9476" width="52.140625" style="5" customWidth="1"/>
    <col min="9477" max="9488" width="20.7109375" style="5" customWidth="1"/>
    <col min="9489" max="9493" width="9.140625" style="5"/>
    <col min="9494" max="9494" width="9.5703125" style="5" bestFit="1" customWidth="1"/>
    <col min="9495" max="9728" width="9.140625" style="5"/>
    <col min="9729" max="9729" width="3.42578125" style="5" customWidth="1"/>
    <col min="9730" max="9730" width="9" style="5" customWidth="1"/>
    <col min="9731" max="9731" width="69" style="5" customWidth="1"/>
    <col min="9732" max="9732" width="52.140625" style="5" customWidth="1"/>
    <col min="9733" max="9744" width="20.7109375" style="5" customWidth="1"/>
    <col min="9745" max="9749" width="9.140625" style="5"/>
    <col min="9750" max="9750" width="9.5703125" style="5" bestFit="1" customWidth="1"/>
    <col min="9751" max="9984" width="9.140625" style="5"/>
    <col min="9985" max="9985" width="3.42578125" style="5" customWidth="1"/>
    <col min="9986" max="9986" width="9" style="5" customWidth="1"/>
    <col min="9987" max="9987" width="69" style="5" customWidth="1"/>
    <col min="9988" max="9988" width="52.140625" style="5" customWidth="1"/>
    <col min="9989" max="10000" width="20.7109375" style="5" customWidth="1"/>
    <col min="10001" max="10005" width="9.140625" style="5"/>
    <col min="10006" max="10006" width="9.5703125" style="5" bestFit="1" customWidth="1"/>
    <col min="10007" max="10240" width="9.140625" style="5"/>
    <col min="10241" max="10241" width="3.42578125" style="5" customWidth="1"/>
    <col min="10242" max="10242" width="9" style="5" customWidth="1"/>
    <col min="10243" max="10243" width="69" style="5" customWidth="1"/>
    <col min="10244" max="10244" width="52.140625" style="5" customWidth="1"/>
    <col min="10245" max="10256" width="20.7109375" style="5" customWidth="1"/>
    <col min="10257" max="10261" width="9.140625" style="5"/>
    <col min="10262" max="10262" width="9.5703125" style="5" bestFit="1" customWidth="1"/>
    <col min="10263" max="10496" width="9.140625" style="5"/>
    <col min="10497" max="10497" width="3.42578125" style="5" customWidth="1"/>
    <col min="10498" max="10498" width="9" style="5" customWidth="1"/>
    <col min="10499" max="10499" width="69" style="5" customWidth="1"/>
    <col min="10500" max="10500" width="52.140625" style="5" customWidth="1"/>
    <col min="10501" max="10512" width="20.7109375" style="5" customWidth="1"/>
    <col min="10513" max="10517" width="9.140625" style="5"/>
    <col min="10518" max="10518" width="9.5703125" style="5" bestFit="1" customWidth="1"/>
    <col min="10519" max="10752" width="9.140625" style="5"/>
    <col min="10753" max="10753" width="3.42578125" style="5" customWidth="1"/>
    <col min="10754" max="10754" width="9" style="5" customWidth="1"/>
    <col min="10755" max="10755" width="69" style="5" customWidth="1"/>
    <col min="10756" max="10756" width="52.140625" style="5" customWidth="1"/>
    <col min="10757" max="10768" width="20.7109375" style="5" customWidth="1"/>
    <col min="10769" max="10773" width="9.140625" style="5"/>
    <col min="10774" max="10774" width="9.5703125" style="5" bestFit="1" customWidth="1"/>
    <col min="10775" max="11008" width="9.140625" style="5"/>
    <col min="11009" max="11009" width="3.42578125" style="5" customWidth="1"/>
    <col min="11010" max="11010" width="9" style="5" customWidth="1"/>
    <col min="11011" max="11011" width="69" style="5" customWidth="1"/>
    <col min="11012" max="11012" width="52.140625" style="5" customWidth="1"/>
    <col min="11013" max="11024" width="20.7109375" style="5" customWidth="1"/>
    <col min="11025" max="11029" width="9.140625" style="5"/>
    <col min="11030" max="11030" width="9.5703125" style="5" bestFit="1" customWidth="1"/>
    <col min="11031" max="11264" width="9.140625" style="5"/>
    <col min="11265" max="11265" width="3.42578125" style="5" customWidth="1"/>
    <col min="11266" max="11266" width="9" style="5" customWidth="1"/>
    <col min="11267" max="11267" width="69" style="5" customWidth="1"/>
    <col min="11268" max="11268" width="52.140625" style="5" customWidth="1"/>
    <col min="11269" max="11280" width="20.7109375" style="5" customWidth="1"/>
    <col min="11281" max="11285" width="9.140625" style="5"/>
    <col min="11286" max="11286" width="9.5703125" style="5" bestFit="1" customWidth="1"/>
    <col min="11287" max="11520" width="9.140625" style="5"/>
    <col min="11521" max="11521" width="3.42578125" style="5" customWidth="1"/>
    <col min="11522" max="11522" width="9" style="5" customWidth="1"/>
    <col min="11523" max="11523" width="69" style="5" customWidth="1"/>
    <col min="11524" max="11524" width="52.140625" style="5" customWidth="1"/>
    <col min="11525" max="11536" width="20.7109375" style="5" customWidth="1"/>
    <col min="11537" max="11541" width="9.140625" style="5"/>
    <col min="11542" max="11542" width="9.5703125" style="5" bestFit="1" customWidth="1"/>
    <col min="11543" max="11776" width="9.140625" style="5"/>
    <col min="11777" max="11777" width="3.42578125" style="5" customWidth="1"/>
    <col min="11778" max="11778" width="9" style="5" customWidth="1"/>
    <col min="11779" max="11779" width="69" style="5" customWidth="1"/>
    <col min="11780" max="11780" width="52.140625" style="5" customWidth="1"/>
    <col min="11781" max="11792" width="20.7109375" style="5" customWidth="1"/>
    <col min="11793" max="11797" width="9.140625" style="5"/>
    <col min="11798" max="11798" width="9.5703125" style="5" bestFit="1" customWidth="1"/>
    <col min="11799" max="12032" width="9.140625" style="5"/>
    <col min="12033" max="12033" width="3.42578125" style="5" customWidth="1"/>
    <col min="12034" max="12034" width="9" style="5" customWidth="1"/>
    <col min="12035" max="12035" width="69" style="5" customWidth="1"/>
    <col min="12036" max="12036" width="52.140625" style="5" customWidth="1"/>
    <col min="12037" max="12048" width="20.7109375" style="5" customWidth="1"/>
    <col min="12049" max="12053" width="9.140625" style="5"/>
    <col min="12054" max="12054" width="9.5703125" style="5" bestFit="1" customWidth="1"/>
    <col min="12055" max="12288" width="9.140625" style="5"/>
    <col min="12289" max="12289" width="3.42578125" style="5" customWidth="1"/>
    <col min="12290" max="12290" width="9" style="5" customWidth="1"/>
    <col min="12291" max="12291" width="69" style="5" customWidth="1"/>
    <col min="12292" max="12292" width="52.140625" style="5" customWidth="1"/>
    <col min="12293" max="12304" width="20.7109375" style="5" customWidth="1"/>
    <col min="12305" max="12309" width="9.140625" style="5"/>
    <col min="12310" max="12310" width="9.5703125" style="5" bestFit="1" customWidth="1"/>
    <col min="12311" max="12544" width="9.140625" style="5"/>
    <col min="12545" max="12545" width="3.42578125" style="5" customWidth="1"/>
    <col min="12546" max="12546" width="9" style="5" customWidth="1"/>
    <col min="12547" max="12547" width="69" style="5" customWidth="1"/>
    <col min="12548" max="12548" width="52.140625" style="5" customWidth="1"/>
    <col min="12549" max="12560" width="20.7109375" style="5" customWidth="1"/>
    <col min="12561" max="12565" width="9.140625" style="5"/>
    <col min="12566" max="12566" width="9.5703125" style="5" bestFit="1" customWidth="1"/>
    <col min="12567" max="12800" width="9.140625" style="5"/>
    <col min="12801" max="12801" width="3.42578125" style="5" customWidth="1"/>
    <col min="12802" max="12802" width="9" style="5" customWidth="1"/>
    <col min="12803" max="12803" width="69" style="5" customWidth="1"/>
    <col min="12804" max="12804" width="52.140625" style="5" customWidth="1"/>
    <col min="12805" max="12816" width="20.7109375" style="5" customWidth="1"/>
    <col min="12817" max="12821" width="9.140625" style="5"/>
    <col min="12822" max="12822" width="9.5703125" style="5" bestFit="1" customWidth="1"/>
    <col min="12823" max="13056" width="9.140625" style="5"/>
    <col min="13057" max="13057" width="3.42578125" style="5" customWidth="1"/>
    <col min="13058" max="13058" width="9" style="5" customWidth="1"/>
    <col min="13059" max="13059" width="69" style="5" customWidth="1"/>
    <col min="13060" max="13060" width="52.140625" style="5" customWidth="1"/>
    <col min="13061" max="13072" width="20.7109375" style="5" customWidth="1"/>
    <col min="13073" max="13077" width="9.140625" style="5"/>
    <col min="13078" max="13078" width="9.5703125" style="5" bestFit="1" customWidth="1"/>
    <col min="13079" max="13312" width="9.140625" style="5"/>
    <col min="13313" max="13313" width="3.42578125" style="5" customWidth="1"/>
    <col min="13314" max="13314" width="9" style="5" customWidth="1"/>
    <col min="13315" max="13315" width="69" style="5" customWidth="1"/>
    <col min="13316" max="13316" width="52.140625" style="5" customWidth="1"/>
    <col min="13317" max="13328" width="20.7109375" style="5" customWidth="1"/>
    <col min="13329" max="13333" width="9.140625" style="5"/>
    <col min="13334" max="13334" width="9.5703125" style="5" bestFit="1" customWidth="1"/>
    <col min="13335" max="13568" width="9.140625" style="5"/>
    <col min="13569" max="13569" width="3.42578125" style="5" customWidth="1"/>
    <col min="13570" max="13570" width="9" style="5" customWidth="1"/>
    <col min="13571" max="13571" width="69" style="5" customWidth="1"/>
    <col min="13572" max="13572" width="52.140625" style="5" customWidth="1"/>
    <col min="13573" max="13584" width="20.7109375" style="5" customWidth="1"/>
    <col min="13585" max="13589" width="9.140625" style="5"/>
    <col min="13590" max="13590" width="9.5703125" style="5" bestFit="1" customWidth="1"/>
    <col min="13591" max="13824" width="9.140625" style="5"/>
    <col min="13825" max="13825" width="3.42578125" style="5" customWidth="1"/>
    <col min="13826" max="13826" width="9" style="5" customWidth="1"/>
    <col min="13827" max="13827" width="69" style="5" customWidth="1"/>
    <col min="13828" max="13828" width="52.140625" style="5" customWidth="1"/>
    <col min="13829" max="13840" width="20.7109375" style="5" customWidth="1"/>
    <col min="13841" max="13845" width="9.140625" style="5"/>
    <col min="13846" max="13846" width="9.5703125" style="5" bestFit="1" customWidth="1"/>
    <col min="13847" max="14080" width="9.140625" style="5"/>
    <col min="14081" max="14081" width="3.42578125" style="5" customWidth="1"/>
    <col min="14082" max="14082" width="9" style="5" customWidth="1"/>
    <col min="14083" max="14083" width="69" style="5" customWidth="1"/>
    <col min="14084" max="14084" width="52.140625" style="5" customWidth="1"/>
    <col min="14085" max="14096" width="20.7109375" style="5" customWidth="1"/>
    <col min="14097" max="14101" width="9.140625" style="5"/>
    <col min="14102" max="14102" width="9.5703125" style="5" bestFit="1" customWidth="1"/>
    <col min="14103" max="14336" width="9.140625" style="5"/>
    <col min="14337" max="14337" width="3.42578125" style="5" customWidth="1"/>
    <col min="14338" max="14338" width="9" style="5" customWidth="1"/>
    <col min="14339" max="14339" width="69" style="5" customWidth="1"/>
    <col min="14340" max="14340" width="52.140625" style="5" customWidth="1"/>
    <col min="14341" max="14352" width="20.7109375" style="5" customWidth="1"/>
    <col min="14353" max="14357" width="9.140625" style="5"/>
    <col min="14358" max="14358" width="9.5703125" style="5" bestFit="1" customWidth="1"/>
    <col min="14359" max="14592" width="9.140625" style="5"/>
    <col min="14593" max="14593" width="3.42578125" style="5" customWidth="1"/>
    <col min="14594" max="14594" width="9" style="5" customWidth="1"/>
    <col min="14595" max="14595" width="69" style="5" customWidth="1"/>
    <col min="14596" max="14596" width="52.140625" style="5" customWidth="1"/>
    <col min="14597" max="14608" width="20.7109375" style="5" customWidth="1"/>
    <col min="14609" max="14613" width="9.140625" style="5"/>
    <col min="14614" max="14614" width="9.5703125" style="5" bestFit="1" customWidth="1"/>
    <col min="14615" max="14848" width="9.140625" style="5"/>
    <col min="14849" max="14849" width="3.42578125" style="5" customWidth="1"/>
    <col min="14850" max="14850" width="9" style="5" customWidth="1"/>
    <col min="14851" max="14851" width="69" style="5" customWidth="1"/>
    <col min="14852" max="14852" width="52.140625" style="5" customWidth="1"/>
    <col min="14853" max="14864" width="20.7109375" style="5" customWidth="1"/>
    <col min="14865" max="14869" width="9.140625" style="5"/>
    <col min="14870" max="14870" width="9.5703125" style="5" bestFit="1" customWidth="1"/>
    <col min="14871" max="15104" width="9.140625" style="5"/>
    <col min="15105" max="15105" width="3.42578125" style="5" customWidth="1"/>
    <col min="15106" max="15106" width="9" style="5" customWidth="1"/>
    <col min="15107" max="15107" width="69" style="5" customWidth="1"/>
    <col min="15108" max="15108" width="52.140625" style="5" customWidth="1"/>
    <col min="15109" max="15120" width="20.7109375" style="5" customWidth="1"/>
    <col min="15121" max="15125" width="9.140625" style="5"/>
    <col min="15126" max="15126" width="9.5703125" style="5" bestFit="1" customWidth="1"/>
    <col min="15127" max="15360" width="9.140625" style="5"/>
    <col min="15361" max="15361" width="3.42578125" style="5" customWidth="1"/>
    <col min="15362" max="15362" width="9" style="5" customWidth="1"/>
    <col min="15363" max="15363" width="69" style="5" customWidth="1"/>
    <col min="15364" max="15364" width="52.140625" style="5" customWidth="1"/>
    <col min="15365" max="15376" width="20.7109375" style="5" customWidth="1"/>
    <col min="15377" max="15381" width="9.140625" style="5"/>
    <col min="15382" max="15382" width="9.5703125" style="5" bestFit="1" customWidth="1"/>
    <col min="15383" max="15616" width="9.140625" style="5"/>
    <col min="15617" max="15617" width="3.42578125" style="5" customWidth="1"/>
    <col min="15618" max="15618" width="9" style="5" customWidth="1"/>
    <col min="15619" max="15619" width="69" style="5" customWidth="1"/>
    <col min="15620" max="15620" width="52.140625" style="5" customWidth="1"/>
    <col min="15621" max="15632" width="20.7109375" style="5" customWidth="1"/>
    <col min="15633" max="15637" width="9.140625" style="5"/>
    <col min="15638" max="15638" width="9.5703125" style="5" bestFit="1" customWidth="1"/>
    <col min="15639" max="15872" width="9.140625" style="5"/>
    <col min="15873" max="15873" width="3.42578125" style="5" customWidth="1"/>
    <col min="15874" max="15874" width="9" style="5" customWidth="1"/>
    <col min="15875" max="15875" width="69" style="5" customWidth="1"/>
    <col min="15876" max="15876" width="52.140625" style="5" customWidth="1"/>
    <col min="15877" max="15888" width="20.7109375" style="5" customWidth="1"/>
    <col min="15889" max="15893" width="9.140625" style="5"/>
    <col min="15894" max="15894" width="9.5703125" style="5" bestFit="1" customWidth="1"/>
    <col min="15895" max="16128" width="9.140625" style="5"/>
    <col min="16129" max="16129" width="3.42578125" style="5" customWidth="1"/>
    <col min="16130" max="16130" width="9" style="5" customWidth="1"/>
    <col min="16131" max="16131" width="69" style="5" customWidth="1"/>
    <col min="16132" max="16132" width="52.140625" style="5" customWidth="1"/>
    <col min="16133" max="16144" width="20.7109375" style="5" customWidth="1"/>
    <col min="16145" max="16149" width="9.140625" style="5"/>
    <col min="16150" max="16150" width="9.5703125" style="5" bestFit="1" customWidth="1"/>
    <col min="16151" max="16384" width="9.140625" style="5"/>
  </cols>
  <sheetData>
    <row r="1" spans="1:32" ht="20.25" customHeight="1" x14ac:dyDescent="0.2">
      <c r="A1"/>
      <c r="B1"/>
      <c r="C1"/>
    </row>
    <row r="2" spans="1:32" ht="20.25" customHeight="1" x14ac:dyDescent="0.2">
      <c r="A2"/>
      <c r="B2"/>
      <c r="C2"/>
    </row>
    <row r="3" spans="1:32" s="3" customFormat="1" ht="20.25" customHeight="1" x14ac:dyDescent="0.2">
      <c r="A3"/>
      <c r="B3"/>
      <c r="C3"/>
      <c r="D3" s="8"/>
      <c r="E3" s="8"/>
      <c r="F3" s="8"/>
      <c r="G3" s="8"/>
      <c r="H3" s="8"/>
      <c r="I3" s="8"/>
      <c r="J3" s="8"/>
      <c r="K3" s="8"/>
    </row>
    <row r="4" spans="1:32" s="3" customFormat="1" ht="20.25" customHeight="1" x14ac:dyDescent="0.2">
      <c r="A4"/>
      <c r="B4"/>
      <c r="C4"/>
      <c r="D4" s="8"/>
      <c r="E4" s="8"/>
      <c r="F4" s="8"/>
      <c r="G4" s="8"/>
      <c r="H4" s="8"/>
      <c r="I4" s="8"/>
      <c r="J4" s="8"/>
      <c r="K4" s="8"/>
    </row>
    <row r="5" spans="1:32" s="3" customFormat="1" ht="22.5" customHeight="1" x14ac:dyDescent="0.2">
      <c r="A5"/>
      <c r="B5"/>
      <c r="C5"/>
      <c r="D5" s="8"/>
      <c r="E5" s="8"/>
      <c r="F5" s="8"/>
      <c r="G5" s="8"/>
      <c r="H5" s="8"/>
      <c r="I5" s="8"/>
      <c r="J5" s="8"/>
      <c r="K5" s="8"/>
    </row>
    <row r="6" spans="1:32" s="1" customFormat="1" ht="30" customHeight="1" x14ac:dyDescent="0.2">
      <c r="A6" s="7"/>
      <c r="B6" s="2"/>
      <c r="C6" s="8"/>
      <c r="D6" s="8"/>
      <c r="E6" s="8"/>
      <c r="F6" s="8"/>
      <c r="G6" s="8"/>
      <c r="H6" s="8"/>
      <c r="I6" s="8"/>
      <c r="J6" s="8"/>
      <c r="K6" s="8"/>
      <c r="L6" s="3"/>
      <c r="M6" s="3"/>
      <c r="N6" s="3"/>
      <c r="O6" s="3"/>
    </row>
    <row r="7" spans="1:32" ht="34.5" customHeight="1" x14ac:dyDescent="0.2">
      <c r="B7" s="1057" t="s">
        <v>558</v>
      </c>
      <c r="C7" s="1057"/>
      <c r="D7" s="1057"/>
      <c r="E7" s="1057"/>
      <c r="F7" s="1057"/>
      <c r="G7" s="1057"/>
      <c r="H7" s="1057"/>
      <c r="I7" s="1057"/>
      <c r="J7" s="1057"/>
      <c r="K7" s="1057"/>
      <c r="L7" s="1057"/>
      <c r="M7" s="1057"/>
      <c r="N7" s="1057"/>
      <c r="O7" s="1057"/>
      <c r="P7" s="1058"/>
    </row>
    <row r="8" spans="1:32" ht="21.75" customHeight="1" x14ac:dyDescent="0.2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24"/>
    </row>
    <row r="9" spans="1:32" ht="20.25" customHeight="1" thickBot="1" x14ac:dyDescent="0.25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24"/>
    </row>
    <row r="10" spans="1:32" ht="18" customHeight="1" thickTop="1" x14ac:dyDescent="0.2">
      <c r="B10" s="1068" t="s">
        <v>469</v>
      </c>
      <c r="C10" s="1069"/>
      <c r="D10" s="1069"/>
      <c r="E10" s="1069"/>
      <c r="F10" s="1069"/>
      <c r="G10" s="1069"/>
      <c r="H10" s="1189"/>
      <c r="I10" s="1069"/>
      <c r="J10" s="1069"/>
      <c r="K10" s="1069"/>
      <c r="L10" s="1069"/>
      <c r="M10" s="1069"/>
      <c r="N10" s="1069"/>
      <c r="O10" s="1069"/>
      <c r="P10" s="30" t="s">
        <v>451</v>
      </c>
      <c r="T10" s="1057"/>
      <c r="U10" s="1057"/>
      <c r="V10" s="1057"/>
      <c r="AA10" s="1057"/>
      <c r="AB10" s="1057"/>
      <c r="AC10" s="1057"/>
      <c r="AD10" s="1057"/>
      <c r="AE10" s="1057"/>
      <c r="AF10" s="1057"/>
    </row>
    <row r="11" spans="1:32" s="82" customFormat="1" ht="18" customHeight="1" x14ac:dyDescent="0.2">
      <c r="B11" s="1184"/>
      <c r="C11" s="1186" t="s">
        <v>27</v>
      </c>
      <c r="D11" s="1188" t="s">
        <v>30</v>
      </c>
      <c r="E11" s="1186" t="s">
        <v>427</v>
      </c>
      <c r="F11" s="1186" t="s">
        <v>428</v>
      </c>
      <c r="G11" s="1186" t="s">
        <v>429</v>
      </c>
      <c r="H11" s="1195" t="str">
        <f>+("Уложено у "&amp;'Poc. strana'!$C$19-1&amp; ". години")</f>
        <v>Уложено у -1. години</v>
      </c>
      <c r="I11" s="1186" t="s">
        <v>430</v>
      </c>
      <c r="J11" s="1077" t="str">
        <f>+CONCATENATE("Извори финансирања у ",'Poc. strana'!$C$19,". години")</f>
        <v>Извори финансирања у . години</v>
      </c>
      <c r="K11" s="1103"/>
      <c r="L11" s="1103"/>
      <c r="M11" s="1103"/>
      <c r="N11" s="1103"/>
      <c r="O11" s="1078"/>
      <c r="P11" s="1197" t="s">
        <v>882</v>
      </c>
      <c r="Q11" s="6"/>
      <c r="R11" s="6"/>
      <c r="S11" s="6"/>
      <c r="T11" s="6"/>
      <c r="U11" s="6"/>
      <c r="V11" s="6"/>
      <c r="W11" s="5"/>
      <c r="X11" s="6"/>
      <c r="Y11" s="6"/>
      <c r="Z11" s="6"/>
      <c r="AA11" s="1190"/>
      <c r="AB11" s="1190"/>
      <c r="AC11" s="1190"/>
      <c r="AD11" s="1190"/>
      <c r="AE11" s="1190"/>
      <c r="AF11" s="1190"/>
    </row>
    <row r="12" spans="1:32" s="82" customFormat="1" ht="25.5" x14ac:dyDescent="0.2">
      <c r="B12" s="1185"/>
      <c r="C12" s="1187"/>
      <c r="D12" s="1187"/>
      <c r="E12" s="1187"/>
      <c r="F12" s="1187"/>
      <c r="G12" s="1187"/>
      <c r="H12" s="1196"/>
      <c r="I12" s="1187"/>
      <c r="J12" s="14" t="s">
        <v>431</v>
      </c>
      <c r="K12" s="15" t="s">
        <v>432</v>
      </c>
      <c r="L12" s="15" t="s">
        <v>433</v>
      </c>
      <c r="M12" s="15" t="s">
        <v>434</v>
      </c>
      <c r="N12" s="15" t="s">
        <v>435</v>
      </c>
      <c r="O12" s="92" t="s">
        <v>436</v>
      </c>
      <c r="P12" s="1198"/>
      <c r="Q12" s="1191"/>
      <c r="R12" s="1191"/>
      <c r="S12" s="1191"/>
      <c r="T12" s="1191"/>
      <c r="U12" s="1191"/>
      <c r="V12" s="1191"/>
      <c r="AA12" s="6"/>
      <c r="AB12" s="6"/>
      <c r="AC12" s="6"/>
      <c r="AD12" s="6"/>
      <c r="AE12" s="6"/>
      <c r="AF12" s="6"/>
    </row>
    <row r="13" spans="1:32" s="93" customFormat="1" ht="18" customHeight="1" x14ac:dyDescent="0.2">
      <c r="B13" s="94"/>
      <c r="C13" s="15" t="s">
        <v>372</v>
      </c>
      <c r="D13" s="15" t="s">
        <v>373</v>
      </c>
      <c r="E13" s="15" t="s">
        <v>374</v>
      </c>
      <c r="F13" s="15" t="s">
        <v>375</v>
      </c>
      <c r="G13" s="15" t="s">
        <v>376</v>
      </c>
      <c r="H13" s="15" t="s">
        <v>377</v>
      </c>
      <c r="I13" s="15" t="s">
        <v>378</v>
      </c>
      <c r="J13" s="15" t="s">
        <v>379</v>
      </c>
      <c r="K13" s="15" t="s">
        <v>380</v>
      </c>
      <c r="L13" s="15" t="s">
        <v>381</v>
      </c>
      <c r="M13" s="15" t="s">
        <v>382</v>
      </c>
      <c r="N13" s="15" t="s">
        <v>383</v>
      </c>
      <c r="O13" s="15" t="s">
        <v>384</v>
      </c>
      <c r="P13" s="95" t="s">
        <v>385</v>
      </c>
    </row>
    <row r="14" spans="1:32" s="12" customFormat="1" ht="18" customHeight="1" x14ac:dyDescent="0.2">
      <c r="B14" s="13" t="s">
        <v>287</v>
      </c>
      <c r="C14" s="374" t="s">
        <v>437</v>
      </c>
      <c r="D14" s="375"/>
      <c r="E14" s="97">
        <f>+SUM(INDEX(E:E,ROW()+1):INDEX(E:E,ROW(E30)-1))</f>
        <v>0</v>
      </c>
      <c r="F14" s="97"/>
      <c r="G14" s="97"/>
      <c r="H14" s="97">
        <f>+SUM(INDEX(H:H,ROW()+1):INDEX(H:H,ROW(H30)-1))</f>
        <v>0</v>
      </c>
      <c r="I14" s="97">
        <f>+SUM(INDEX(I:I,ROW()+1):INDEX(I:I,ROW(I30)-1))</f>
        <v>0</v>
      </c>
      <c r="J14" s="69">
        <f>+SUM(INDEX(J:J,ROW()+1):INDEX(J:J,ROW(J30)-1))</f>
        <v>0</v>
      </c>
      <c r="K14" s="69">
        <f>+SUM(INDEX(K:K,ROW()+1):INDEX(K:K,ROW(K30)-1))</f>
        <v>0</v>
      </c>
      <c r="L14" s="69">
        <f>+SUM(INDEX(L:L,ROW()+1):INDEX(L:L,ROW(L30)-1))</f>
        <v>0</v>
      </c>
      <c r="M14" s="69">
        <f>+SUM(INDEX(M:M,ROW()+1):INDEX(M:M,ROW(M30)-1))</f>
        <v>0</v>
      </c>
      <c r="N14" s="27">
        <f>+SUM(INDEX(N:N,ROW()+1):INDEX(N:N,ROW(N30)-1))</f>
        <v>0</v>
      </c>
      <c r="O14" s="200">
        <f>+SUM(INDEX(O:O,ROW()+1):INDEX(O:O,ROW(O30)-1))</f>
        <v>0</v>
      </c>
      <c r="P14" s="29">
        <f>+SUM(INDEX(P:P,ROW()+1):INDEX(P:P,ROW(P30)-1))</f>
        <v>0</v>
      </c>
    </row>
    <row r="15" spans="1:32" s="292" customFormat="1" ht="18" customHeight="1" x14ac:dyDescent="0.2">
      <c r="B15" s="315">
        <v>1</v>
      </c>
      <c r="C15" s="310"/>
      <c r="D15" s="344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594">
        <f t="shared" ref="P15:P29" si="0">SUM(J15:O15)</f>
        <v>0</v>
      </c>
      <c r="Q15" s="591"/>
      <c r="R15" s="591"/>
      <c r="S15" s="591"/>
      <c r="T15" s="592"/>
      <c r="U15" s="592"/>
      <c r="V15" s="592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</row>
    <row r="16" spans="1:32" s="292" customFormat="1" ht="18" customHeight="1" x14ac:dyDescent="0.2">
      <c r="B16" s="300" t="s">
        <v>270</v>
      </c>
      <c r="C16" s="297"/>
      <c r="D16" s="308"/>
      <c r="E16" s="305"/>
      <c r="F16" s="305"/>
      <c r="G16" s="312"/>
      <c r="H16" s="312"/>
      <c r="I16" s="312"/>
      <c r="J16" s="312"/>
      <c r="K16" s="312"/>
      <c r="L16" s="312"/>
      <c r="M16" s="312"/>
      <c r="N16" s="312"/>
      <c r="O16" s="312"/>
      <c r="P16" s="595">
        <f t="shared" si="0"/>
        <v>0</v>
      </c>
      <c r="W16" s="593"/>
    </row>
    <row r="17" spans="2:32" s="292" customFormat="1" ht="18" customHeight="1" x14ac:dyDescent="0.2">
      <c r="B17" s="306">
        <v>3</v>
      </c>
      <c r="C17" s="297"/>
      <c r="D17" s="308"/>
      <c r="E17" s="305"/>
      <c r="F17" s="305"/>
      <c r="G17" s="305"/>
      <c r="H17" s="305"/>
      <c r="I17" s="305"/>
      <c r="J17" s="305"/>
      <c r="K17" s="305"/>
      <c r="L17" s="305"/>
      <c r="M17" s="305"/>
      <c r="N17" s="305"/>
      <c r="O17" s="305"/>
      <c r="P17" s="595">
        <f t="shared" si="0"/>
        <v>0</v>
      </c>
      <c r="W17" s="593"/>
    </row>
    <row r="18" spans="2:32" s="292" customFormat="1" ht="18" customHeight="1" x14ac:dyDescent="0.2">
      <c r="B18" s="306">
        <v>4</v>
      </c>
      <c r="C18" s="297"/>
      <c r="D18" s="308"/>
      <c r="E18" s="305"/>
      <c r="F18" s="305"/>
      <c r="G18" s="305"/>
      <c r="H18" s="305"/>
      <c r="I18" s="305"/>
      <c r="J18" s="305"/>
      <c r="K18" s="305"/>
      <c r="L18" s="305"/>
      <c r="M18" s="305"/>
      <c r="N18" s="305"/>
      <c r="O18" s="305"/>
      <c r="P18" s="594">
        <f t="shared" si="0"/>
        <v>0</v>
      </c>
      <c r="Q18" s="591"/>
      <c r="R18" s="591"/>
      <c r="S18" s="591"/>
      <c r="T18" s="592"/>
      <c r="U18" s="592"/>
      <c r="V18" s="592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</row>
    <row r="19" spans="2:32" s="292" customFormat="1" ht="18" customHeight="1" x14ac:dyDescent="0.2">
      <c r="B19" s="314">
        <v>5</v>
      </c>
      <c r="C19" s="298"/>
      <c r="D19" s="308"/>
      <c r="E19" s="309"/>
      <c r="F19" s="305"/>
      <c r="G19" s="305"/>
      <c r="H19" s="305"/>
      <c r="I19" s="305"/>
      <c r="J19" s="305"/>
      <c r="K19" s="305"/>
      <c r="L19" s="305"/>
      <c r="M19" s="305"/>
      <c r="N19" s="305"/>
      <c r="O19" s="305"/>
      <c r="P19" s="594">
        <f t="shared" si="0"/>
        <v>0</v>
      </c>
      <c r="Q19" s="591"/>
      <c r="R19" s="591"/>
      <c r="S19" s="591"/>
      <c r="T19" s="592"/>
      <c r="U19" s="592"/>
      <c r="V19" s="592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</row>
    <row r="20" spans="2:32" s="292" customFormat="1" ht="18" customHeight="1" x14ac:dyDescent="0.2">
      <c r="B20" s="314">
        <v>6</v>
      </c>
      <c r="C20" s="298"/>
      <c r="D20" s="308"/>
      <c r="E20" s="309"/>
      <c r="F20" s="305"/>
      <c r="G20" s="305"/>
      <c r="H20" s="305"/>
      <c r="I20" s="305"/>
      <c r="J20" s="305"/>
      <c r="K20" s="305"/>
      <c r="L20" s="305"/>
      <c r="M20" s="305"/>
      <c r="N20" s="305"/>
      <c r="O20" s="305"/>
      <c r="P20" s="594">
        <f t="shared" si="0"/>
        <v>0</v>
      </c>
      <c r="Q20" s="591"/>
      <c r="R20" s="591"/>
      <c r="S20" s="591"/>
      <c r="T20" s="592"/>
      <c r="U20" s="592"/>
      <c r="V20" s="592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</row>
    <row r="21" spans="2:32" s="292" customFormat="1" ht="18" customHeight="1" x14ac:dyDescent="0.2">
      <c r="B21" s="314">
        <v>7</v>
      </c>
      <c r="C21" s="298"/>
      <c r="D21" s="308"/>
      <c r="E21" s="309"/>
      <c r="F21" s="305"/>
      <c r="G21" s="305"/>
      <c r="H21" s="305"/>
      <c r="I21" s="305"/>
      <c r="J21" s="305"/>
      <c r="K21" s="305"/>
      <c r="L21" s="305"/>
      <c r="M21" s="305"/>
      <c r="N21" s="305"/>
      <c r="O21" s="305"/>
      <c r="P21" s="594">
        <f t="shared" si="0"/>
        <v>0</v>
      </c>
      <c r="Q21" s="591"/>
      <c r="R21" s="591"/>
      <c r="S21" s="591"/>
      <c r="T21" s="592"/>
      <c r="U21" s="592"/>
      <c r="V21" s="592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</row>
    <row r="22" spans="2:32" s="292" customFormat="1" ht="18" customHeight="1" x14ac:dyDescent="0.2">
      <c r="B22" s="314">
        <v>8</v>
      </c>
      <c r="C22" s="298"/>
      <c r="D22" s="308"/>
      <c r="E22" s="309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594">
        <f t="shared" si="0"/>
        <v>0</v>
      </c>
      <c r="Q22" s="591"/>
      <c r="R22" s="591"/>
      <c r="S22" s="591"/>
      <c r="T22" s="592"/>
      <c r="U22" s="592"/>
      <c r="V22" s="592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</row>
    <row r="23" spans="2:32" s="292" customFormat="1" ht="18" customHeight="1" x14ac:dyDescent="0.2">
      <c r="B23" s="314">
        <v>9</v>
      </c>
      <c r="C23" s="298"/>
      <c r="D23" s="308"/>
      <c r="E23" s="309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594">
        <f t="shared" si="0"/>
        <v>0</v>
      </c>
      <c r="Q23" s="591"/>
      <c r="R23" s="591"/>
      <c r="S23" s="591"/>
      <c r="T23" s="592"/>
      <c r="U23" s="592"/>
      <c r="V23" s="592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</row>
    <row r="24" spans="2:32" s="292" customFormat="1" ht="18" customHeight="1" x14ac:dyDescent="0.2">
      <c r="B24" s="314">
        <v>10</v>
      </c>
      <c r="C24" s="298"/>
      <c r="D24" s="308"/>
      <c r="E24" s="309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594">
        <f t="shared" si="0"/>
        <v>0</v>
      </c>
      <c r="Q24" s="591"/>
      <c r="R24" s="591"/>
      <c r="S24" s="591"/>
      <c r="T24" s="592"/>
      <c r="U24" s="592"/>
      <c r="V24" s="592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</row>
    <row r="25" spans="2:32" s="292" customFormat="1" ht="18" customHeight="1" x14ac:dyDescent="0.2">
      <c r="B25" s="314">
        <v>11</v>
      </c>
      <c r="C25" s="298"/>
      <c r="D25" s="308"/>
      <c r="E25" s="309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594">
        <f t="shared" si="0"/>
        <v>0</v>
      </c>
      <c r="Q25" s="591"/>
      <c r="R25" s="591"/>
      <c r="S25" s="591"/>
      <c r="T25" s="592"/>
      <c r="U25" s="592"/>
      <c r="V25" s="592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</row>
    <row r="26" spans="2:32" s="292" customFormat="1" ht="18" customHeight="1" x14ac:dyDescent="0.2">
      <c r="B26" s="314">
        <v>12</v>
      </c>
      <c r="C26" s="298"/>
      <c r="D26" s="308"/>
      <c r="E26" s="309"/>
      <c r="F26" s="305"/>
      <c r="G26" s="305"/>
      <c r="H26" s="305"/>
      <c r="I26" s="305"/>
      <c r="J26" s="305"/>
      <c r="K26" s="305"/>
      <c r="L26" s="305"/>
      <c r="M26" s="305"/>
      <c r="N26" s="305"/>
      <c r="O26" s="305"/>
      <c r="P26" s="594">
        <f t="shared" si="0"/>
        <v>0</v>
      </c>
      <c r="Q26" s="591"/>
      <c r="R26" s="591"/>
      <c r="S26" s="591"/>
      <c r="T26" s="592"/>
      <c r="U26" s="592"/>
      <c r="V26" s="592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</row>
    <row r="27" spans="2:32" s="292" customFormat="1" ht="18" customHeight="1" x14ac:dyDescent="0.2">
      <c r="B27" s="314">
        <v>13</v>
      </c>
      <c r="C27" s="298"/>
      <c r="D27" s="308"/>
      <c r="E27" s="309"/>
      <c r="F27" s="305"/>
      <c r="G27" s="305"/>
      <c r="H27" s="305"/>
      <c r="I27" s="305"/>
      <c r="J27" s="305"/>
      <c r="K27" s="305"/>
      <c r="L27" s="305"/>
      <c r="M27" s="305"/>
      <c r="N27" s="305"/>
      <c r="O27" s="305"/>
      <c r="P27" s="594">
        <f t="shared" si="0"/>
        <v>0</v>
      </c>
      <c r="Q27" s="591"/>
      <c r="R27" s="591"/>
      <c r="S27" s="591"/>
      <c r="T27" s="592"/>
      <c r="U27" s="592"/>
      <c r="V27" s="592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</row>
    <row r="28" spans="2:32" s="292" customFormat="1" ht="18" customHeight="1" x14ac:dyDescent="0.2">
      <c r="B28" s="314">
        <v>14</v>
      </c>
      <c r="C28" s="298"/>
      <c r="D28" s="308"/>
      <c r="E28" s="309"/>
      <c r="F28" s="305"/>
      <c r="G28" s="305"/>
      <c r="H28" s="305"/>
      <c r="I28" s="305"/>
      <c r="J28" s="305"/>
      <c r="K28" s="305"/>
      <c r="L28" s="305"/>
      <c r="M28" s="305"/>
      <c r="N28" s="305"/>
      <c r="O28" s="305"/>
      <c r="P28" s="594">
        <f t="shared" si="0"/>
        <v>0</v>
      </c>
      <c r="Q28" s="591"/>
      <c r="R28" s="591"/>
      <c r="S28" s="591"/>
      <c r="T28" s="592"/>
      <c r="U28" s="592"/>
      <c r="V28" s="592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</row>
    <row r="29" spans="2:32" s="292" customFormat="1" ht="18" customHeight="1" x14ac:dyDescent="0.2">
      <c r="B29" s="314">
        <v>15</v>
      </c>
      <c r="C29" s="298"/>
      <c r="D29" s="308"/>
      <c r="E29" s="309"/>
      <c r="F29" s="305"/>
      <c r="G29" s="305"/>
      <c r="H29" s="305"/>
      <c r="I29" s="305"/>
      <c r="J29" s="305"/>
      <c r="K29" s="305"/>
      <c r="L29" s="305"/>
      <c r="M29" s="305"/>
      <c r="N29" s="305"/>
      <c r="O29" s="305"/>
      <c r="P29" s="594">
        <f t="shared" si="0"/>
        <v>0</v>
      </c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</row>
    <row r="30" spans="2:32" ht="18" customHeight="1" x14ac:dyDescent="0.2">
      <c r="B30" s="48" t="s">
        <v>288</v>
      </c>
      <c r="C30" s="16" t="s">
        <v>438</v>
      </c>
      <c r="D30" s="96"/>
      <c r="E30" s="69">
        <f>+SUM(INDEX(E:E,ROW()+1):INDEX(E:E,ROW(E46)-1))</f>
        <v>0</v>
      </c>
      <c r="F30" s="69"/>
      <c r="G30" s="69"/>
      <c r="H30" s="69">
        <f>+SUM(INDEX(H:H,ROW()+1):INDEX(H:H,ROW(H46)-1))</f>
        <v>0</v>
      </c>
      <c r="I30" s="69">
        <f>+SUM(INDEX(I:I,ROW()+1):INDEX(I:I,ROW(I46)-1))</f>
        <v>0</v>
      </c>
      <c r="J30" s="69">
        <f>+SUM(INDEX(J:J,ROW()+1):INDEX(J:J,ROW(J46)-1))</f>
        <v>0</v>
      </c>
      <c r="K30" s="69">
        <f>+SUM(INDEX(K:K,ROW()+1):INDEX(K:K,ROW(K46)-1))</f>
        <v>0</v>
      </c>
      <c r="L30" s="69">
        <f>+SUM(INDEX(L:L,ROW()+1):INDEX(L:L,ROW(L46)-1))</f>
        <v>0</v>
      </c>
      <c r="M30" s="69">
        <f>+SUM(INDEX(M:M,ROW()+1):INDEX(M:M,ROW(M46)-1))</f>
        <v>0</v>
      </c>
      <c r="N30" s="69">
        <f>+SUM(INDEX(N:N,ROW()+1):INDEX(N:N,ROW(N46)-1))</f>
        <v>0</v>
      </c>
      <c r="O30" s="69">
        <f>+SUM(INDEX(O:O,ROW()+1):INDEX(O:O,ROW(O46)-1))</f>
        <v>0</v>
      </c>
      <c r="P30" s="596">
        <f>+SUM(INDEX(P:P,ROW()+1):INDEX(P:P,ROW(P46)-1))</f>
        <v>0</v>
      </c>
    </row>
    <row r="31" spans="2:32" s="292" customFormat="1" ht="18" customHeight="1" x14ac:dyDescent="0.2">
      <c r="B31" s="303">
        <v>1</v>
      </c>
      <c r="C31" s="310" t="s">
        <v>883</v>
      </c>
      <c r="D31" s="311"/>
      <c r="E31" s="312"/>
      <c r="F31" s="305"/>
      <c r="G31" s="305"/>
      <c r="H31" s="305"/>
      <c r="I31" s="305"/>
      <c r="J31" s="305"/>
      <c r="K31" s="305"/>
      <c r="L31" s="305"/>
      <c r="M31" s="305"/>
      <c r="N31" s="305"/>
      <c r="O31" s="305"/>
      <c r="P31" s="595">
        <f>SUM(J31:O31)</f>
        <v>0</v>
      </c>
      <c r="W31" s="593"/>
    </row>
    <row r="32" spans="2:32" s="292" customFormat="1" ht="18" customHeight="1" x14ac:dyDescent="0.2">
      <c r="B32" s="300" t="s">
        <v>270</v>
      </c>
      <c r="C32" s="297" t="s">
        <v>884</v>
      </c>
      <c r="D32" s="304"/>
      <c r="E32" s="305"/>
      <c r="F32" s="305"/>
      <c r="G32" s="305"/>
      <c r="H32" s="305"/>
      <c r="I32" s="305"/>
      <c r="J32" s="305"/>
      <c r="K32" s="305"/>
      <c r="L32" s="305"/>
      <c r="M32" s="305"/>
      <c r="N32" s="305"/>
      <c r="O32" s="305"/>
      <c r="P32" s="595">
        <f>SUM(J32:O32)</f>
        <v>0</v>
      </c>
      <c r="W32" s="593"/>
    </row>
    <row r="33" spans="2:23" s="292" customFormat="1" ht="18" customHeight="1" x14ac:dyDescent="0.2">
      <c r="B33" s="306">
        <v>3</v>
      </c>
      <c r="C33" s="297" t="s">
        <v>885</v>
      </c>
      <c r="D33" s="304"/>
      <c r="E33" s="305"/>
      <c r="F33" s="305"/>
      <c r="G33" s="305"/>
      <c r="H33" s="305"/>
      <c r="I33" s="305"/>
      <c r="J33" s="305"/>
      <c r="K33" s="305"/>
      <c r="L33" s="305"/>
      <c r="M33" s="305"/>
      <c r="N33" s="305"/>
      <c r="O33" s="305"/>
      <c r="P33" s="595">
        <f>SUM(J33:O33)</f>
        <v>0</v>
      </c>
      <c r="W33" s="593"/>
    </row>
    <row r="34" spans="2:23" s="292" customFormat="1" ht="18" customHeight="1" x14ac:dyDescent="0.2">
      <c r="B34" s="306">
        <v>4</v>
      </c>
      <c r="C34" s="298" t="s">
        <v>886</v>
      </c>
      <c r="D34" s="308"/>
      <c r="E34" s="309"/>
      <c r="F34" s="305"/>
      <c r="G34" s="305"/>
      <c r="H34" s="305"/>
      <c r="I34" s="305"/>
      <c r="J34" s="305"/>
      <c r="K34" s="305"/>
      <c r="L34" s="305"/>
      <c r="M34" s="305"/>
      <c r="N34" s="305"/>
      <c r="O34" s="305"/>
      <c r="P34" s="595">
        <f>SUM(J34:O34)</f>
        <v>0</v>
      </c>
      <c r="W34" s="593"/>
    </row>
    <row r="35" spans="2:23" s="292" customFormat="1" ht="18" customHeight="1" x14ac:dyDescent="0.2">
      <c r="B35" s="314">
        <v>5</v>
      </c>
      <c r="C35" s="298"/>
      <c r="D35" s="308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595"/>
      <c r="W35" s="593"/>
    </row>
    <row r="36" spans="2:23" s="292" customFormat="1" ht="18" customHeight="1" x14ac:dyDescent="0.2">
      <c r="B36" s="314">
        <v>6</v>
      </c>
      <c r="C36" s="298"/>
      <c r="D36" s="308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595"/>
      <c r="W36" s="593"/>
    </row>
    <row r="37" spans="2:23" s="292" customFormat="1" ht="18" customHeight="1" x14ac:dyDescent="0.2">
      <c r="B37" s="314">
        <v>7</v>
      </c>
      <c r="C37" s="298"/>
      <c r="D37" s="308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595"/>
      <c r="W37" s="593"/>
    </row>
    <row r="38" spans="2:23" s="292" customFormat="1" ht="18" customHeight="1" x14ac:dyDescent="0.2">
      <c r="B38" s="314">
        <v>8</v>
      </c>
      <c r="C38" s="298"/>
      <c r="D38" s="308"/>
      <c r="E38" s="309"/>
      <c r="F38" s="309"/>
      <c r="G38" s="309"/>
      <c r="H38" s="309"/>
      <c r="I38" s="309"/>
      <c r="J38" s="309"/>
      <c r="K38" s="309"/>
      <c r="L38" s="309"/>
      <c r="M38" s="309"/>
      <c r="N38" s="309"/>
      <c r="O38" s="309"/>
      <c r="P38" s="595"/>
      <c r="W38" s="593"/>
    </row>
    <row r="39" spans="2:23" s="292" customFormat="1" ht="18" customHeight="1" x14ac:dyDescent="0.2">
      <c r="B39" s="314">
        <v>9</v>
      </c>
      <c r="C39" s="298"/>
      <c r="D39" s="308"/>
      <c r="E39" s="309"/>
      <c r="F39" s="309"/>
      <c r="G39" s="309"/>
      <c r="H39" s="309"/>
      <c r="I39" s="309"/>
      <c r="J39" s="309"/>
      <c r="K39" s="309"/>
      <c r="L39" s="309"/>
      <c r="M39" s="309"/>
      <c r="N39" s="309"/>
      <c r="O39" s="309"/>
      <c r="P39" s="595"/>
      <c r="W39" s="593"/>
    </row>
    <row r="40" spans="2:23" s="292" customFormat="1" ht="18" customHeight="1" x14ac:dyDescent="0.2">
      <c r="B40" s="314">
        <v>10</v>
      </c>
      <c r="C40" s="298"/>
      <c r="D40" s="308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595"/>
      <c r="W40" s="593"/>
    </row>
    <row r="41" spans="2:23" s="292" customFormat="1" ht="18" customHeight="1" x14ac:dyDescent="0.2">
      <c r="B41" s="314">
        <v>11</v>
      </c>
      <c r="C41" s="298"/>
      <c r="D41" s="308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595"/>
      <c r="W41" s="593"/>
    </row>
    <row r="42" spans="2:23" s="292" customFormat="1" ht="18" customHeight="1" x14ac:dyDescent="0.2">
      <c r="B42" s="314">
        <v>12</v>
      </c>
      <c r="C42" s="298"/>
      <c r="D42" s="308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595"/>
      <c r="W42" s="593"/>
    </row>
    <row r="43" spans="2:23" s="292" customFormat="1" ht="18" customHeight="1" x14ac:dyDescent="0.2">
      <c r="B43" s="314">
        <v>13</v>
      </c>
      <c r="C43" s="298"/>
      <c r="D43" s="308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595"/>
      <c r="W43" s="593"/>
    </row>
    <row r="44" spans="2:23" s="292" customFormat="1" ht="18" customHeight="1" x14ac:dyDescent="0.2">
      <c r="B44" s="314">
        <v>14</v>
      </c>
      <c r="C44" s="298"/>
      <c r="D44" s="308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595"/>
      <c r="W44" s="593"/>
    </row>
    <row r="45" spans="2:23" s="292" customFormat="1" ht="18" customHeight="1" x14ac:dyDescent="0.2">
      <c r="B45" s="314">
        <v>15</v>
      </c>
      <c r="C45" s="298"/>
      <c r="D45" s="308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595">
        <f>SUM(J45:O45)</f>
        <v>0</v>
      </c>
    </row>
    <row r="46" spans="2:23" ht="25.5" x14ac:dyDescent="0.2">
      <c r="B46" s="42" t="s">
        <v>289</v>
      </c>
      <c r="C46" s="96" t="s">
        <v>439</v>
      </c>
      <c r="D46" s="96"/>
      <c r="E46" s="69">
        <f>+SUM(INDEX(E:E,ROW()+1):INDEX(E:E,ROW(E53)-1))</f>
        <v>0</v>
      </c>
      <c r="F46" s="69"/>
      <c r="G46" s="69"/>
      <c r="H46" s="69">
        <f>+SUM(INDEX(H:H,ROW()+1):INDEX(H:H,ROW(H53)-1))</f>
        <v>0</v>
      </c>
      <c r="I46" s="69">
        <f>+SUM(INDEX(I:I,ROW()+1):INDEX(I:I,ROW(I53)-1))</f>
        <v>0</v>
      </c>
      <c r="J46" s="69">
        <f>+SUM(INDEX(J:J,ROW()+1):INDEX(J:J,ROW(J53)-1))</f>
        <v>0</v>
      </c>
      <c r="K46" s="69">
        <f>+SUM(INDEX(K:K,ROW()+1):INDEX(K:K,ROW(K53)-1))</f>
        <v>0</v>
      </c>
      <c r="L46" s="69">
        <f>+SUM(INDEX(L:L,ROW()+1):INDEX(L:L,ROW(L53)-1))</f>
        <v>0</v>
      </c>
      <c r="M46" s="69">
        <f>+SUM(INDEX(M:M,ROW()+1):INDEX(M:M,ROW(M53)-1))</f>
        <v>0</v>
      </c>
      <c r="N46" s="69">
        <f>+SUM(INDEX(N:N,ROW()+1):INDEX(N:N,ROW(N53)-1))</f>
        <v>0</v>
      </c>
      <c r="O46" s="69">
        <f>+SUM(INDEX(O:O,ROW()+1):INDEX(O:O,ROW(O53)-1))</f>
        <v>0</v>
      </c>
      <c r="P46" s="596">
        <f>+SUM(INDEX(P:P,ROW()+1):INDEX(P:P,ROW(P53)-1))</f>
        <v>0</v>
      </c>
    </row>
    <row r="47" spans="2:23" s="292" customFormat="1" ht="18" customHeight="1" x14ac:dyDescent="0.2">
      <c r="B47" s="303">
        <v>1</v>
      </c>
      <c r="C47" s="311"/>
      <c r="D47" s="311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597">
        <f>SUM(J47:O47)</f>
        <v>0</v>
      </c>
    </row>
    <row r="48" spans="2:23" s="292" customFormat="1" ht="18" customHeight="1" x14ac:dyDescent="0.2">
      <c r="B48" s="315">
        <v>2</v>
      </c>
      <c r="C48" s="311"/>
      <c r="D48" s="311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594"/>
    </row>
    <row r="49" spans="2:21" s="292" customFormat="1" ht="18" customHeight="1" x14ac:dyDescent="0.2">
      <c r="B49" s="315">
        <v>3</v>
      </c>
      <c r="C49" s="311"/>
      <c r="D49" s="311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594"/>
    </row>
    <row r="50" spans="2:21" s="292" customFormat="1" ht="18" customHeight="1" x14ac:dyDescent="0.2">
      <c r="B50" s="315">
        <v>4</v>
      </c>
      <c r="C50" s="311"/>
      <c r="D50" s="311"/>
      <c r="E50" s="312"/>
      <c r="F50" s="312"/>
      <c r="G50" s="312"/>
      <c r="H50" s="312"/>
      <c r="I50" s="312"/>
      <c r="J50" s="312"/>
      <c r="K50" s="312"/>
      <c r="L50" s="312"/>
      <c r="M50" s="312"/>
      <c r="N50" s="312"/>
      <c r="O50" s="312"/>
      <c r="P50" s="594"/>
    </row>
    <row r="51" spans="2:21" s="292" customFormat="1" ht="18" customHeight="1" x14ac:dyDescent="0.2">
      <c r="B51" s="315">
        <v>5</v>
      </c>
      <c r="C51" s="311"/>
      <c r="D51" s="311"/>
      <c r="E51" s="312"/>
      <c r="F51" s="312"/>
      <c r="G51" s="312"/>
      <c r="H51" s="312"/>
      <c r="I51" s="312"/>
      <c r="J51" s="312"/>
      <c r="K51" s="312"/>
      <c r="L51" s="312"/>
      <c r="M51" s="312"/>
      <c r="N51" s="312"/>
      <c r="O51" s="312"/>
      <c r="P51" s="595">
        <f>SUM(J51:O51)</f>
        <v>0</v>
      </c>
    </row>
    <row r="52" spans="2:21" s="292" customFormat="1" ht="18" customHeight="1" x14ac:dyDescent="0.2">
      <c r="B52" s="307" t="s">
        <v>274</v>
      </c>
      <c r="C52" s="308"/>
      <c r="D52" s="308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595">
        <f>SUM(J52:O52)</f>
        <v>0</v>
      </c>
    </row>
    <row r="53" spans="2:21" ht="18" customHeight="1" x14ac:dyDescent="0.2">
      <c r="B53" s="611"/>
      <c r="C53" s="665" t="s">
        <v>440</v>
      </c>
      <c r="D53" s="666"/>
      <c r="E53" s="199">
        <f>+E14+E30+E46</f>
        <v>0</v>
      </c>
      <c r="F53" s="199"/>
      <c r="G53" s="199"/>
      <c r="H53" s="199">
        <f t="shared" ref="H53:P53" si="1">+H14+H30+H46</f>
        <v>0</v>
      </c>
      <c r="I53" s="199">
        <f t="shared" si="1"/>
        <v>0</v>
      </c>
      <c r="J53" s="199">
        <f t="shared" si="1"/>
        <v>0</v>
      </c>
      <c r="K53" s="199">
        <f t="shared" si="1"/>
        <v>0</v>
      </c>
      <c r="L53" s="199">
        <f t="shared" si="1"/>
        <v>0</v>
      </c>
      <c r="M53" s="199">
        <f t="shared" si="1"/>
        <v>0</v>
      </c>
      <c r="N53" s="199">
        <f t="shared" si="1"/>
        <v>0</v>
      </c>
      <c r="O53" s="199">
        <f t="shared" si="1"/>
        <v>0</v>
      </c>
      <c r="P53" s="123">
        <f t="shared" si="1"/>
        <v>0</v>
      </c>
      <c r="S53" s="445"/>
    </row>
    <row r="54" spans="2:21" ht="18" customHeight="1" thickBot="1" x14ac:dyDescent="0.25">
      <c r="B54" s="660"/>
      <c r="C54" s="1192" t="s">
        <v>560</v>
      </c>
      <c r="D54" s="1193"/>
      <c r="E54" s="1193"/>
      <c r="F54" s="1193"/>
      <c r="G54" s="1193"/>
      <c r="H54" s="1193"/>
      <c r="I54" s="1194"/>
      <c r="J54" s="661">
        <f>IF($P53=0,0,J53/$P53)</f>
        <v>0</v>
      </c>
      <c r="K54" s="661">
        <f t="shared" ref="K54:O54" si="2">IF($P53=0,0,K53/$P53)</f>
        <v>0</v>
      </c>
      <c r="L54" s="661">
        <f t="shared" si="2"/>
        <v>0</v>
      </c>
      <c r="M54" s="661">
        <f t="shared" si="2"/>
        <v>0</v>
      </c>
      <c r="N54" s="661">
        <f t="shared" si="2"/>
        <v>0</v>
      </c>
      <c r="O54" s="661">
        <f t="shared" si="2"/>
        <v>0</v>
      </c>
      <c r="P54" s="662">
        <f>SUM(J54:O54)</f>
        <v>0</v>
      </c>
      <c r="Q54"/>
      <c r="R54"/>
      <c r="S54"/>
      <c r="T54"/>
      <c r="U54"/>
    </row>
    <row r="55" spans="2:21" ht="18" customHeight="1" thickTop="1" x14ac:dyDescent="0.2">
      <c r="B55" s="3" t="s">
        <v>86</v>
      </c>
      <c r="D55" s="663"/>
      <c r="E55" s="663"/>
      <c r="F55" s="663"/>
      <c r="G55" s="663"/>
      <c r="H55" s="663"/>
      <c r="I55" s="663"/>
      <c r="J55" s="663"/>
      <c r="K55" s="663"/>
      <c r="L55" s="663"/>
      <c r="M55" s="663"/>
      <c r="N55" s="663"/>
      <c r="O55" s="663"/>
      <c r="P55" s="664"/>
    </row>
    <row r="56" spans="2:21" x14ac:dyDescent="0.2">
      <c r="E56" s="445"/>
      <c r="J56" s="445"/>
      <c r="N56" s="445"/>
    </row>
    <row r="58" spans="2:21" x14ac:dyDescent="0.2">
      <c r="G58" s="573"/>
    </row>
    <row r="59" spans="2:21" x14ac:dyDescent="0.2">
      <c r="G59" s="573"/>
    </row>
    <row r="61" spans="2:21" x14ac:dyDescent="0.2">
      <c r="J61" s="445"/>
    </row>
  </sheetData>
  <sheetProtection formatCells="0" insertRows="0" selectLockedCells="1"/>
  <mergeCells count="20">
    <mergeCell ref="AD11:AF11"/>
    <mergeCell ref="Q12:S12"/>
    <mergeCell ref="T12:V12"/>
    <mergeCell ref="C54:I54"/>
    <mergeCell ref="G11:G12"/>
    <mergeCell ref="H11:H12"/>
    <mergeCell ref="I11:I12"/>
    <mergeCell ref="J11:O11"/>
    <mergeCell ref="P11:P12"/>
    <mergeCell ref="AA11:AC11"/>
    <mergeCell ref="B7:P7"/>
    <mergeCell ref="B10:O10"/>
    <mergeCell ref="T10:V10"/>
    <mergeCell ref="AA10:AC10"/>
    <mergeCell ref="AD10:AF10"/>
    <mergeCell ref="B11:B12"/>
    <mergeCell ref="C11:C12"/>
    <mergeCell ref="D11:D12"/>
    <mergeCell ref="E11:E12"/>
    <mergeCell ref="F11:F12"/>
  </mergeCells>
  <phoneticPr fontId="21" type="noConversion"/>
  <printOptions horizontalCentered="1"/>
  <pageMargins left="0" right="0" top="0" bottom="0" header="0" footer="0"/>
  <pageSetup paperSize="9" scale="38" orientation="landscape" r:id="rId1"/>
  <headerFooter alignWithMargins="0">
    <oddFooter>&amp;R&amp;"Arial Narrow,Regular"Страна &amp;P од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E6D8-32F7-4EE7-9DF4-E06FD9617272}">
  <dimension ref="A1:L155"/>
  <sheetViews>
    <sheetView showGridLines="0" showZeros="0" topLeftCell="C88" zoomScale="85" zoomScaleNormal="85" workbookViewId="0"/>
  </sheetViews>
  <sheetFormatPr defaultRowHeight="12.75" x14ac:dyDescent="0.2"/>
  <cols>
    <col min="1" max="1" width="3.42578125" style="345" customWidth="1"/>
    <col min="2" max="2" width="9" style="346" customWidth="1"/>
    <col min="3" max="3" width="69.85546875" style="345" customWidth="1"/>
    <col min="4" max="4" width="52.140625" style="345" customWidth="1"/>
    <col min="5" max="12" width="20.7109375" style="345" customWidth="1"/>
    <col min="13" max="13" width="20.85546875" style="345" customWidth="1"/>
    <col min="14" max="256" width="9.140625" style="345"/>
    <col min="257" max="257" width="3.42578125" style="345" customWidth="1"/>
    <col min="258" max="258" width="9" style="345" customWidth="1"/>
    <col min="259" max="259" width="69.85546875" style="345" customWidth="1"/>
    <col min="260" max="260" width="52.140625" style="345" customWidth="1"/>
    <col min="261" max="268" width="20.7109375" style="345" customWidth="1"/>
    <col min="269" max="269" width="20.85546875" style="345" customWidth="1"/>
    <col min="270" max="512" width="9.140625" style="345"/>
    <col min="513" max="513" width="3.42578125" style="345" customWidth="1"/>
    <col min="514" max="514" width="9" style="345" customWidth="1"/>
    <col min="515" max="515" width="69.85546875" style="345" customWidth="1"/>
    <col min="516" max="516" width="52.140625" style="345" customWidth="1"/>
    <col min="517" max="524" width="20.7109375" style="345" customWidth="1"/>
    <col min="525" max="525" width="20.85546875" style="345" customWidth="1"/>
    <col min="526" max="768" width="9.140625" style="345"/>
    <col min="769" max="769" width="3.42578125" style="345" customWidth="1"/>
    <col min="770" max="770" width="9" style="345" customWidth="1"/>
    <col min="771" max="771" width="69.85546875" style="345" customWidth="1"/>
    <col min="772" max="772" width="52.140625" style="345" customWidth="1"/>
    <col min="773" max="780" width="20.7109375" style="345" customWidth="1"/>
    <col min="781" max="781" width="20.85546875" style="345" customWidth="1"/>
    <col min="782" max="1024" width="9.140625" style="345"/>
    <col min="1025" max="1025" width="3.42578125" style="345" customWidth="1"/>
    <col min="1026" max="1026" width="9" style="345" customWidth="1"/>
    <col min="1027" max="1027" width="69.85546875" style="345" customWidth="1"/>
    <col min="1028" max="1028" width="52.140625" style="345" customWidth="1"/>
    <col min="1029" max="1036" width="20.7109375" style="345" customWidth="1"/>
    <col min="1037" max="1037" width="20.85546875" style="345" customWidth="1"/>
    <col min="1038" max="1280" width="9.140625" style="345"/>
    <col min="1281" max="1281" width="3.42578125" style="345" customWidth="1"/>
    <col min="1282" max="1282" width="9" style="345" customWidth="1"/>
    <col min="1283" max="1283" width="69.85546875" style="345" customWidth="1"/>
    <col min="1284" max="1284" width="52.140625" style="345" customWidth="1"/>
    <col min="1285" max="1292" width="20.7109375" style="345" customWidth="1"/>
    <col min="1293" max="1293" width="20.85546875" style="345" customWidth="1"/>
    <col min="1294" max="1536" width="9.140625" style="345"/>
    <col min="1537" max="1537" width="3.42578125" style="345" customWidth="1"/>
    <col min="1538" max="1538" width="9" style="345" customWidth="1"/>
    <col min="1539" max="1539" width="69.85546875" style="345" customWidth="1"/>
    <col min="1540" max="1540" width="52.140625" style="345" customWidth="1"/>
    <col min="1541" max="1548" width="20.7109375" style="345" customWidth="1"/>
    <col min="1549" max="1549" width="20.85546875" style="345" customWidth="1"/>
    <col min="1550" max="1792" width="9.140625" style="345"/>
    <col min="1793" max="1793" width="3.42578125" style="345" customWidth="1"/>
    <col min="1794" max="1794" width="9" style="345" customWidth="1"/>
    <col min="1795" max="1795" width="69.85546875" style="345" customWidth="1"/>
    <col min="1796" max="1796" width="52.140625" style="345" customWidth="1"/>
    <col min="1797" max="1804" width="20.7109375" style="345" customWidth="1"/>
    <col min="1805" max="1805" width="20.85546875" style="345" customWidth="1"/>
    <col min="1806" max="2048" width="9.140625" style="345"/>
    <col min="2049" max="2049" width="3.42578125" style="345" customWidth="1"/>
    <col min="2050" max="2050" width="9" style="345" customWidth="1"/>
    <col min="2051" max="2051" width="69.85546875" style="345" customWidth="1"/>
    <col min="2052" max="2052" width="52.140625" style="345" customWidth="1"/>
    <col min="2053" max="2060" width="20.7109375" style="345" customWidth="1"/>
    <col min="2061" max="2061" width="20.85546875" style="345" customWidth="1"/>
    <col min="2062" max="2304" width="9.140625" style="345"/>
    <col min="2305" max="2305" width="3.42578125" style="345" customWidth="1"/>
    <col min="2306" max="2306" width="9" style="345" customWidth="1"/>
    <col min="2307" max="2307" width="69.85546875" style="345" customWidth="1"/>
    <col min="2308" max="2308" width="52.140625" style="345" customWidth="1"/>
    <col min="2309" max="2316" width="20.7109375" style="345" customWidth="1"/>
    <col min="2317" max="2317" width="20.85546875" style="345" customWidth="1"/>
    <col min="2318" max="2560" width="9.140625" style="345"/>
    <col min="2561" max="2561" width="3.42578125" style="345" customWidth="1"/>
    <col min="2562" max="2562" width="9" style="345" customWidth="1"/>
    <col min="2563" max="2563" width="69.85546875" style="345" customWidth="1"/>
    <col min="2564" max="2564" width="52.140625" style="345" customWidth="1"/>
    <col min="2565" max="2572" width="20.7109375" style="345" customWidth="1"/>
    <col min="2573" max="2573" width="20.85546875" style="345" customWidth="1"/>
    <col min="2574" max="2816" width="9.140625" style="345"/>
    <col min="2817" max="2817" width="3.42578125" style="345" customWidth="1"/>
    <col min="2818" max="2818" width="9" style="345" customWidth="1"/>
    <col min="2819" max="2819" width="69.85546875" style="345" customWidth="1"/>
    <col min="2820" max="2820" width="52.140625" style="345" customWidth="1"/>
    <col min="2821" max="2828" width="20.7109375" style="345" customWidth="1"/>
    <col min="2829" max="2829" width="20.85546875" style="345" customWidth="1"/>
    <col min="2830" max="3072" width="9.140625" style="345"/>
    <col min="3073" max="3073" width="3.42578125" style="345" customWidth="1"/>
    <col min="3074" max="3074" width="9" style="345" customWidth="1"/>
    <col min="3075" max="3075" width="69.85546875" style="345" customWidth="1"/>
    <col min="3076" max="3076" width="52.140625" style="345" customWidth="1"/>
    <col min="3077" max="3084" width="20.7109375" style="345" customWidth="1"/>
    <col min="3085" max="3085" width="20.85546875" style="345" customWidth="1"/>
    <col min="3086" max="3328" width="9.140625" style="345"/>
    <col min="3329" max="3329" width="3.42578125" style="345" customWidth="1"/>
    <col min="3330" max="3330" width="9" style="345" customWidth="1"/>
    <col min="3331" max="3331" width="69.85546875" style="345" customWidth="1"/>
    <col min="3332" max="3332" width="52.140625" style="345" customWidth="1"/>
    <col min="3333" max="3340" width="20.7109375" style="345" customWidth="1"/>
    <col min="3341" max="3341" width="20.85546875" style="345" customWidth="1"/>
    <col min="3342" max="3584" width="9.140625" style="345"/>
    <col min="3585" max="3585" width="3.42578125" style="345" customWidth="1"/>
    <col min="3586" max="3586" width="9" style="345" customWidth="1"/>
    <col min="3587" max="3587" width="69.85546875" style="345" customWidth="1"/>
    <col min="3588" max="3588" width="52.140625" style="345" customWidth="1"/>
    <col min="3589" max="3596" width="20.7109375" style="345" customWidth="1"/>
    <col min="3597" max="3597" width="20.85546875" style="345" customWidth="1"/>
    <col min="3598" max="3840" width="9.140625" style="345"/>
    <col min="3841" max="3841" width="3.42578125" style="345" customWidth="1"/>
    <col min="3842" max="3842" width="9" style="345" customWidth="1"/>
    <col min="3843" max="3843" width="69.85546875" style="345" customWidth="1"/>
    <col min="3844" max="3844" width="52.140625" style="345" customWidth="1"/>
    <col min="3845" max="3852" width="20.7109375" style="345" customWidth="1"/>
    <col min="3853" max="3853" width="20.85546875" style="345" customWidth="1"/>
    <col min="3854" max="4096" width="9.140625" style="345"/>
    <col min="4097" max="4097" width="3.42578125" style="345" customWidth="1"/>
    <col min="4098" max="4098" width="9" style="345" customWidth="1"/>
    <col min="4099" max="4099" width="69.85546875" style="345" customWidth="1"/>
    <col min="4100" max="4100" width="52.140625" style="345" customWidth="1"/>
    <col min="4101" max="4108" width="20.7109375" style="345" customWidth="1"/>
    <col min="4109" max="4109" width="20.85546875" style="345" customWidth="1"/>
    <col min="4110" max="4352" width="9.140625" style="345"/>
    <col min="4353" max="4353" width="3.42578125" style="345" customWidth="1"/>
    <col min="4354" max="4354" width="9" style="345" customWidth="1"/>
    <col min="4355" max="4355" width="69.85546875" style="345" customWidth="1"/>
    <col min="4356" max="4356" width="52.140625" style="345" customWidth="1"/>
    <col min="4357" max="4364" width="20.7109375" style="345" customWidth="1"/>
    <col min="4365" max="4365" width="20.85546875" style="345" customWidth="1"/>
    <col min="4366" max="4608" width="9.140625" style="345"/>
    <col min="4609" max="4609" width="3.42578125" style="345" customWidth="1"/>
    <col min="4610" max="4610" width="9" style="345" customWidth="1"/>
    <col min="4611" max="4611" width="69.85546875" style="345" customWidth="1"/>
    <col min="4612" max="4612" width="52.140625" style="345" customWidth="1"/>
    <col min="4613" max="4620" width="20.7109375" style="345" customWidth="1"/>
    <col min="4621" max="4621" width="20.85546875" style="345" customWidth="1"/>
    <col min="4622" max="4864" width="9.140625" style="345"/>
    <col min="4865" max="4865" width="3.42578125" style="345" customWidth="1"/>
    <col min="4866" max="4866" width="9" style="345" customWidth="1"/>
    <col min="4867" max="4867" width="69.85546875" style="345" customWidth="1"/>
    <col min="4868" max="4868" width="52.140625" style="345" customWidth="1"/>
    <col min="4869" max="4876" width="20.7109375" style="345" customWidth="1"/>
    <col min="4877" max="4877" width="20.85546875" style="345" customWidth="1"/>
    <col min="4878" max="5120" width="9.140625" style="345"/>
    <col min="5121" max="5121" width="3.42578125" style="345" customWidth="1"/>
    <col min="5122" max="5122" width="9" style="345" customWidth="1"/>
    <col min="5123" max="5123" width="69.85546875" style="345" customWidth="1"/>
    <col min="5124" max="5124" width="52.140625" style="345" customWidth="1"/>
    <col min="5125" max="5132" width="20.7109375" style="345" customWidth="1"/>
    <col min="5133" max="5133" width="20.85546875" style="345" customWidth="1"/>
    <col min="5134" max="5376" width="9.140625" style="345"/>
    <col min="5377" max="5377" width="3.42578125" style="345" customWidth="1"/>
    <col min="5378" max="5378" width="9" style="345" customWidth="1"/>
    <col min="5379" max="5379" width="69.85546875" style="345" customWidth="1"/>
    <col min="5380" max="5380" width="52.140625" style="345" customWidth="1"/>
    <col min="5381" max="5388" width="20.7109375" style="345" customWidth="1"/>
    <col min="5389" max="5389" width="20.85546875" style="345" customWidth="1"/>
    <col min="5390" max="5632" width="9.140625" style="345"/>
    <col min="5633" max="5633" width="3.42578125" style="345" customWidth="1"/>
    <col min="5634" max="5634" width="9" style="345" customWidth="1"/>
    <col min="5635" max="5635" width="69.85546875" style="345" customWidth="1"/>
    <col min="5636" max="5636" width="52.140625" style="345" customWidth="1"/>
    <col min="5637" max="5644" width="20.7109375" style="345" customWidth="1"/>
    <col min="5645" max="5645" width="20.85546875" style="345" customWidth="1"/>
    <col min="5646" max="5888" width="9.140625" style="345"/>
    <col min="5889" max="5889" width="3.42578125" style="345" customWidth="1"/>
    <col min="5890" max="5890" width="9" style="345" customWidth="1"/>
    <col min="5891" max="5891" width="69.85546875" style="345" customWidth="1"/>
    <col min="5892" max="5892" width="52.140625" style="345" customWidth="1"/>
    <col min="5893" max="5900" width="20.7109375" style="345" customWidth="1"/>
    <col min="5901" max="5901" width="20.85546875" style="345" customWidth="1"/>
    <col min="5902" max="6144" width="9.140625" style="345"/>
    <col min="6145" max="6145" width="3.42578125" style="345" customWidth="1"/>
    <col min="6146" max="6146" width="9" style="345" customWidth="1"/>
    <col min="6147" max="6147" width="69.85546875" style="345" customWidth="1"/>
    <col min="6148" max="6148" width="52.140625" style="345" customWidth="1"/>
    <col min="6149" max="6156" width="20.7109375" style="345" customWidth="1"/>
    <col min="6157" max="6157" width="20.85546875" style="345" customWidth="1"/>
    <col min="6158" max="6400" width="9.140625" style="345"/>
    <col min="6401" max="6401" width="3.42578125" style="345" customWidth="1"/>
    <col min="6402" max="6402" width="9" style="345" customWidth="1"/>
    <col min="6403" max="6403" width="69.85546875" style="345" customWidth="1"/>
    <col min="6404" max="6404" width="52.140625" style="345" customWidth="1"/>
    <col min="6405" max="6412" width="20.7109375" style="345" customWidth="1"/>
    <col min="6413" max="6413" width="20.85546875" style="345" customWidth="1"/>
    <col min="6414" max="6656" width="9.140625" style="345"/>
    <col min="6657" max="6657" width="3.42578125" style="345" customWidth="1"/>
    <col min="6658" max="6658" width="9" style="345" customWidth="1"/>
    <col min="6659" max="6659" width="69.85546875" style="345" customWidth="1"/>
    <col min="6660" max="6660" width="52.140625" style="345" customWidth="1"/>
    <col min="6661" max="6668" width="20.7109375" style="345" customWidth="1"/>
    <col min="6669" max="6669" width="20.85546875" style="345" customWidth="1"/>
    <col min="6670" max="6912" width="9.140625" style="345"/>
    <col min="6913" max="6913" width="3.42578125" style="345" customWidth="1"/>
    <col min="6914" max="6914" width="9" style="345" customWidth="1"/>
    <col min="6915" max="6915" width="69.85546875" style="345" customWidth="1"/>
    <col min="6916" max="6916" width="52.140625" style="345" customWidth="1"/>
    <col min="6917" max="6924" width="20.7109375" style="345" customWidth="1"/>
    <col min="6925" max="6925" width="20.85546875" style="345" customWidth="1"/>
    <col min="6926" max="7168" width="9.140625" style="345"/>
    <col min="7169" max="7169" width="3.42578125" style="345" customWidth="1"/>
    <col min="7170" max="7170" width="9" style="345" customWidth="1"/>
    <col min="7171" max="7171" width="69.85546875" style="345" customWidth="1"/>
    <col min="7172" max="7172" width="52.140625" style="345" customWidth="1"/>
    <col min="7173" max="7180" width="20.7109375" style="345" customWidth="1"/>
    <col min="7181" max="7181" width="20.85546875" style="345" customWidth="1"/>
    <col min="7182" max="7424" width="9.140625" style="345"/>
    <col min="7425" max="7425" width="3.42578125" style="345" customWidth="1"/>
    <col min="7426" max="7426" width="9" style="345" customWidth="1"/>
    <col min="7427" max="7427" width="69.85546875" style="345" customWidth="1"/>
    <col min="7428" max="7428" width="52.140625" style="345" customWidth="1"/>
    <col min="7429" max="7436" width="20.7109375" style="345" customWidth="1"/>
    <col min="7437" max="7437" width="20.85546875" style="345" customWidth="1"/>
    <col min="7438" max="7680" width="9.140625" style="345"/>
    <col min="7681" max="7681" width="3.42578125" style="345" customWidth="1"/>
    <col min="7682" max="7682" width="9" style="345" customWidth="1"/>
    <col min="7683" max="7683" width="69.85546875" style="345" customWidth="1"/>
    <col min="7684" max="7684" width="52.140625" style="345" customWidth="1"/>
    <col min="7685" max="7692" width="20.7109375" style="345" customWidth="1"/>
    <col min="7693" max="7693" width="20.85546875" style="345" customWidth="1"/>
    <col min="7694" max="7936" width="9.140625" style="345"/>
    <col min="7937" max="7937" width="3.42578125" style="345" customWidth="1"/>
    <col min="7938" max="7938" width="9" style="345" customWidth="1"/>
    <col min="7939" max="7939" width="69.85546875" style="345" customWidth="1"/>
    <col min="7940" max="7940" width="52.140625" style="345" customWidth="1"/>
    <col min="7941" max="7948" width="20.7109375" style="345" customWidth="1"/>
    <col min="7949" max="7949" width="20.85546875" style="345" customWidth="1"/>
    <col min="7950" max="8192" width="9.140625" style="345"/>
    <col min="8193" max="8193" width="3.42578125" style="345" customWidth="1"/>
    <col min="8194" max="8194" width="9" style="345" customWidth="1"/>
    <col min="8195" max="8195" width="69.85546875" style="345" customWidth="1"/>
    <col min="8196" max="8196" width="52.140625" style="345" customWidth="1"/>
    <col min="8197" max="8204" width="20.7109375" style="345" customWidth="1"/>
    <col min="8205" max="8205" width="20.85546875" style="345" customWidth="1"/>
    <col min="8206" max="8448" width="9.140625" style="345"/>
    <col min="8449" max="8449" width="3.42578125" style="345" customWidth="1"/>
    <col min="8450" max="8450" width="9" style="345" customWidth="1"/>
    <col min="8451" max="8451" width="69.85546875" style="345" customWidth="1"/>
    <col min="8452" max="8452" width="52.140625" style="345" customWidth="1"/>
    <col min="8453" max="8460" width="20.7109375" style="345" customWidth="1"/>
    <col min="8461" max="8461" width="20.85546875" style="345" customWidth="1"/>
    <col min="8462" max="8704" width="9.140625" style="345"/>
    <col min="8705" max="8705" width="3.42578125" style="345" customWidth="1"/>
    <col min="8706" max="8706" width="9" style="345" customWidth="1"/>
    <col min="8707" max="8707" width="69.85546875" style="345" customWidth="1"/>
    <col min="8708" max="8708" width="52.140625" style="345" customWidth="1"/>
    <col min="8709" max="8716" width="20.7109375" style="345" customWidth="1"/>
    <col min="8717" max="8717" width="20.85546875" style="345" customWidth="1"/>
    <col min="8718" max="8960" width="9.140625" style="345"/>
    <col min="8961" max="8961" width="3.42578125" style="345" customWidth="1"/>
    <col min="8962" max="8962" width="9" style="345" customWidth="1"/>
    <col min="8963" max="8963" width="69.85546875" style="345" customWidth="1"/>
    <col min="8964" max="8964" width="52.140625" style="345" customWidth="1"/>
    <col min="8965" max="8972" width="20.7109375" style="345" customWidth="1"/>
    <col min="8973" max="8973" width="20.85546875" style="345" customWidth="1"/>
    <col min="8974" max="9216" width="9.140625" style="345"/>
    <col min="9217" max="9217" width="3.42578125" style="345" customWidth="1"/>
    <col min="9218" max="9218" width="9" style="345" customWidth="1"/>
    <col min="9219" max="9219" width="69.85546875" style="345" customWidth="1"/>
    <col min="9220" max="9220" width="52.140625" style="345" customWidth="1"/>
    <col min="9221" max="9228" width="20.7109375" style="345" customWidth="1"/>
    <col min="9229" max="9229" width="20.85546875" style="345" customWidth="1"/>
    <col min="9230" max="9472" width="9.140625" style="345"/>
    <col min="9473" max="9473" width="3.42578125" style="345" customWidth="1"/>
    <col min="9474" max="9474" width="9" style="345" customWidth="1"/>
    <col min="9475" max="9475" width="69.85546875" style="345" customWidth="1"/>
    <col min="9476" max="9476" width="52.140625" style="345" customWidth="1"/>
    <col min="9477" max="9484" width="20.7109375" style="345" customWidth="1"/>
    <col min="9485" max="9485" width="20.85546875" style="345" customWidth="1"/>
    <col min="9486" max="9728" width="9.140625" style="345"/>
    <col min="9729" max="9729" width="3.42578125" style="345" customWidth="1"/>
    <col min="9730" max="9730" width="9" style="345" customWidth="1"/>
    <col min="9731" max="9731" width="69.85546875" style="345" customWidth="1"/>
    <col min="9732" max="9732" width="52.140625" style="345" customWidth="1"/>
    <col min="9733" max="9740" width="20.7109375" style="345" customWidth="1"/>
    <col min="9741" max="9741" width="20.85546875" style="345" customWidth="1"/>
    <col min="9742" max="9984" width="9.140625" style="345"/>
    <col min="9985" max="9985" width="3.42578125" style="345" customWidth="1"/>
    <col min="9986" max="9986" width="9" style="345" customWidth="1"/>
    <col min="9987" max="9987" width="69.85546875" style="345" customWidth="1"/>
    <col min="9988" max="9988" width="52.140625" style="345" customWidth="1"/>
    <col min="9989" max="9996" width="20.7109375" style="345" customWidth="1"/>
    <col min="9997" max="9997" width="20.85546875" style="345" customWidth="1"/>
    <col min="9998" max="10240" width="9.140625" style="345"/>
    <col min="10241" max="10241" width="3.42578125" style="345" customWidth="1"/>
    <col min="10242" max="10242" width="9" style="345" customWidth="1"/>
    <col min="10243" max="10243" width="69.85546875" style="345" customWidth="1"/>
    <col min="10244" max="10244" width="52.140625" style="345" customWidth="1"/>
    <col min="10245" max="10252" width="20.7109375" style="345" customWidth="1"/>
    <col min="10253" max="10253" width="20.85546875" style="345" customWidth="1"/>
    <col min="10254" max="10496" width="9.140625" style="345"/>
    <col min="10497" max="10497" width="3.42578125" style="345" customWidth="1"/>
    <col min="10498" max="10498" width="9" style="345" customWidth="1"/>
    <col min="10499" max="10499" width="69.85546875" style="345" customWidth="1"/>
    <col min="10500" max="10500" width="52.140625" style="345" customWidth="1"/>
    <col min="10501" max="10508" width="20.7109375" style="345" customWidth="1"/>
    <col min="10509" max="10509" width="20.85546875" style="345" customWidth="1"/>
    <col min="10510" max="10752" width="9.140625" style="345"/>
    <col min="10753" max="10753" width="3.42578125" style="345" customWidth="1"/>
    <col min="10754" max="10754" width="9" style="345" customWidth="1"/>
    <col min="10755" max="10755" width="69.85546875" style="345" customWidth="1"/>
    <col min="10756" max="10756" width="52.140625" style="345" customWidth="1"/>
    <col min="10757" max="10764" width="20.7109375" style="345" customWidth="1"/>
    <col min="10765" max="10765" width="20.85546875" style="345" customWidth="1"/>
    <col min="10766" max="11008" width="9.140625" style="345"/>
    <col min="11009" max="11009" width="3.42578125" style="345" customWidth="1"/>
    <col min="11010" max="11010" width="9" style="345" customWidth="1"/>
    <col min="11011" max="11011" width="69.85546875" style="345" customWidth="1"/>
    <col min="11012" max="11012" width="52.140625" style="345" customWidth="1"/>
    <col min="11013" max="11020" width="20.7109375" style="345" customWidth="1"/>
    <col min="11021" max="11021" width="20.85546875" style="345" customWidth="1"/>
    <col min="11022" max="11264" width="9.140625" style="345"/>
    <col min="11265" max="11265" width="3.42578125" style="345" customWidth="1"/>
    <col min="11266" max="11266" width="9" style="345" customWidth="1"/>
    <col min="11267" max="11267" width="69.85546875" style="345" customWidth="1"/>
    <col min="11268" max="11268" width="52.140625" style="345" customWidth="1"/>
    <col min="11269" max="11276" width="20.7109375" style="345" customWidth="1"/>
    <col min="11277" max="11277" width="20.85546875" style="345" customWidth="1"/>
    <col min="11278" max="11520" width="9.140625" style="345"/>
    <col min="11521" max="11521" width="3.42578125" style="345" customWidth="1"/>
    <col min="11522" max="11522" width="9" style="345" customWidth="1"/>
    <col min="11523" max="11523" width="69.85546875" style="345" customWidth="1"/>
    <col min="11524" max="11524" width="52.140625" style="345" customWidth="1"/>
    <col min="11525" max="11532" width="20.7109375" style="345" customWidth="1"/>
    <col min="11533" max="11533" width="20.85546875" style="345" customWidth="1"/>
    <col min="11534" max="11776" width="9.140625" style="345"/>
    <col min="11777" max="11777" width="3.42578125" style="345" customWidth="1"/>
    <col min="11778" max="11778" width="9" style="345" customWidth="1"/>
    <col min="11779" max="11779" width="69.85546875" style="345" customWidth="1"/>
    <col min="11780" max="11780" width="52.140625" style="345" customWidth="1"/>
    <col min="11781" max="11788" width="20.7109375" style="345" customWidth="1"/>
    <col min="11789" max="11789" width="20.85546875" style="345" customWidth="1"/>
    <col min="11790" max="12032" width="9.140625" style="345"/>
    <col min="12033" max="12033" width="3.42578125" style="345" customWidth="1"/>
    <col min="12034" max="12034" width="9" style="345" customWidth="1"/>
    <col min="12035" max="12035" width="69.85546875" style="345" customWidth="1"/>
    <col min="12036" max="12036" width="52.140625" style="345" customWidth="1"/>
    <col min="12037" max="12044" width="20.7109375" style="345" customWidth="1"/>
    <col min="12045" max="12045" width="20.85546875" style="345" customWidth="1"/>
    <col min="12046" max="12288" width="9.140625" style="345"/>
    <col min="12289" max="12289" width="3.42578125" style="345" customWidth="1"/>
    <col min="12290" max="12290" width="9" style="345" customWidth="1"/>
    <col min="12291" max="12291" width="69.85546875" style="345" customWidth="1"/>
    <col min="12292" max="12292" width="52.140625" style="345" customWidth="1"/>
    <col min="12293" max="12300" width="20.7109375" style="345" customWidth="1"/>
    <col min="12301" max="12301" width="20.85546875" style="345" customWidth="1"/>
    <col min="12302" max="12544" width="9.140625" style="345"/>
    <col min="12545" max="12545" width="3.42578125" style="345" customWidth="1"/>
    <col min="12546" max="12546" width="9" style="345" customWidth="1"/>
    <col min="12547" max="12547" width="69.85546875" style="345" customWidth="1"/>
    <col min="12548" max="12548" width="52.140625" style="345" customWidth="1"/>
    <col min="12549" max="12556" width="20.7109375" style="345" customWidth="1"/>
    <col min="12557" max="12557" width="20.85546875" style="345" customWidth="1"/>
    <col min="12558" max="12800" width="9.140625" style="345"/>
    <col min="12801" max="12801" width="3.42578125" style="345" customWidth="1"/>
    <col min="12802" max="12802" width="9" style="345" customWidth="1"/>
    <col min="12803" max="12803" width="69.85546875" style="345" customWidth="1"/>
    <col min="12804" max="12804" width="52.140625" style="345" customWidth="1"/>
    <col min="12805" max="12812" width="20.7109375" style="345" customWidth="1"/>
    <col min="12813" max="12813" width="20.85546875" style="345" customWidth="1"/>
    <col min="12814" max="13056" width="9.140625" style="345"/>
    <col min="13057" max="13057" width="3.42578125" style="345" customWidth="1"/>
    <col min="13058" max="13058" width="9" style="345" customWidth="1"/>
    <col min="13059" max="13059" width="69.85546875" style="345" customWidth="1"/>
    <col min="13060" max="13060" width="52.140625" style="345" customWidth="1"/>
    <col min="13061" max="13068" width="20.7109375" style="345" customWidth="1"/>
    <col min="13069" max="13069" width="20.85546875" style="345" customWidth="1"/>
    <col min="13070" max="13312" width="9.140625" style="345"/>
    <col min="13313" max="13313" width="3.42578125" style="345" customWidth="1"/>
    <col min="13314" max="13314" width="9" style="345" customWidth="1"/>
    <col min="13315" max="13315" width="69.85546875" style="345" customWidth="1"/>
    <col min="13316" max="13316" width="52.140625" style="345" customWidth="1"/>
    <col min="13317" max="13324" width="20.7109375" style="345" customWidth="1"/>
    <col min="13325" max="13325" width="20.85546875" style="345" customWidth="1"/>
    <col min="13326" max="13568" width="9.140625" style="345"/>
    <col min="13569" max="13569" width="3.42578125" style="345" customWidth="1"/>
    <col min="13570" max="13570" width="9" style="345" customWidth="1"/>
    <col min="13571" max="13571" width="69.85546875" style="345" customWidth="1"/>
    <col min="13572" max="13572" width="52.140625" style="345" customWidth="1"/>
    <col min="13573" max="13580" width="20.7109375" style="345" customWidth="1"/>
    <col min="13581" max="13581" width="20.85546875" style="345" customWidth="1"/>
    <col min="13582" max="13824" width="9.140625" style="345"/>
    <col min="13825" max="13825" width="3.42578125" style="345" customWidth="1"/>
    <col min="13826" max="13826" width="9" style="345" customWidth="1"/>
    <col min="13827" max="13827" width="69.85546875" style="345" customWidth="1"/>
    <col min="13828" max="13828" width="52.140625" style="345" customWidth="1"/>
    <col min="13829" max="13836" width="20.7109375" style="345" customWidth="1"/>
    <col min="13837" max="13837" width="20.85546875" style="345" customWidth="1"/>
    <col min="13838" max="14080" width="9.140625" style="345"/>
    <col min="14081" max="14081" width="3.42578125" style="345" customWidth="1"/>
    <col min="14082" max="14082" width="9" style="345" customWidth="1"/>
    <col min="14083" max="14083" width="69.85546875" style="345" customWidth="1"/>
    <col min="14084" max="14084" width="52.140625" style="345" customWidth="1"/>
    <col min="14085" max="14092" width="20.7109375" style="345" customWidth="1"/>
    <col min="14093" max="14093" width="20.85546875" style="345" customWidth="1"/>
    <col min="14094" max="14336" width="9.140625" style="345"/>
    <col min="14337" max="14337" width="3.42578125" style="345" customWidth="1"/>
    <col min="14338" max="14338" width="9" style="345" customWidth="1"/>
    <col min="14339" max="14339" width="69.85546875" style="345" customWidth="1"/>
    <col min="14340" max="14340" width="52.140625" style="345" customWidth="1"/>
    <col min="14341" max="14348" width="20.7109375" style="345" customWidth="1"/>
    <col min="14349" max="14349" width="20.85546875" style="345" customWidth="1"/>
    <col min="14350" max="14592" width="9.140625" style="345"/>
    <col min="14593" max="14593" width="3.42578125" style="345" customWidth="1"/>
    <col min="14594" max="14594" width="9" style="345" customWidth="1"/>
    <col min="14595" max="14595" width="69.85546875" style="345" customWidth="1"/>
    <col min="14596" max="14596" width="52.140625" style="345" customWidth="1"/>
    <col min="14597" max="14604" width="20.7109375" style="345" customWidth="1"/>
    <col min="14605" max="14605" width="20.85546875" style="345" customWidth="1"/>
    <col min="14606" max="14848" width="9.140625" style="345"/>
    <col min="14849" max="14849" width="3.42578125" style="345" customWidth="1"/>
    <col min="14850" max="14850" width="9" style="345" customWidth="1"/>
    <col min="14851" max="14851" width="69.85546875" style="345" customWidth="1"/>
    <col min="14852" max="14852" width="52.140625" style="345" customWidth="1"/>
    <col min="14853" max="14860" width="20.7109375" style="345" customWidth="1"/>
    <col min="14861" max="14861" width="20.85546875" style="345" customWidth="1"/>
    <col min="14862" max="15104" width="9.140625" style="345"/>
    <col min="15105" max="15105" width="3.42578125" style="345" customWidth="1"/>
    <col min="15106" max="15106" width="9" style="345" customWidth="1"/>
    <col min="15107" max="15107" width="69.85546875" style="345" customWidth="1"/>
    <col min="15108" max="15108" width="52.140625" style="345" customWidth="1"/>
    <col min="15109" max="15116" width="20.7109375" style="345" customWidth="1"/>
    <col min="15117" max="15117" width="20.85546875" style="345" customWidth="1"/>
    <col min="15118" max="15360" width="9.140625" style="345"/>
    <col min="15361" max="15361" width="3.42578125" style="345" customWidth="1"/>
    <col min="15362" max="15362" width="9" style="345" customWidth="1"/>
    <col min="15363" max="15363" width="69.85546875" style="345" customWidth="1"/>
    <col min="15364" max="15364" width="52.140625" style="345" customWidth="1"/>
    <col min="15365" max="15372" width="20.7109375" style="345" customWidth="1"/>
    <col min="15373" max="15373" width="20.85546875" style="345" customWidth="1"/>
    <col min="15374" max="15616" width="9.140625" style="345"/>
    <col min="15617" max="15617" width="3.42578125" style="345" customWidth="1"/>
    <col min="15618" max="15618" width="9" style="345" customWidth="1"/>
    <col min="15619" max="15619" width="69.85546875" style="345" customWidth="1"/>
    <col min="15620" max="15620" width="52.140625" style="345" customWidth="1"/>
    <col min="15621" max="15628" width="20.7109375" style="345" customWidth="1"/>
    <col min="15629" max="15629" width="20.85546875" style="345" customWidth="1"/>
    <col min="15630" max="15872" width="9.140625" style="345"/>
    <col min="15873" max="15873" width="3.42578125" style="345" customWidth="1"/>
    <col min="15874" max="15874" width="9" style="345" customWidth="1"/>
    <col min="15875" max="15875" width="69.85546875" style="345" customWidth="1"/>
    <col min="15876" max="15876" width="52.140625" style="345" customWidth="1"/>
    <col min="15877" max="15884" width="20.7109375" style="345" customWidth="1"/>
    <col min="15885" max="15885" width="20.85546875" style="345" customWidth="1"/>
    <col min="15886" max="16128" width="9.140625" style="345"/>
    <col min="16129" max="16129" width="3.42578125" style="345" customWidth="1"/>
    <col min="16130" max="16130" width="9" style="345" customWidth="1"/>
    <col min="16131" max="16131" width="69.85546875" style="345" customWidth="1"/>
    <col min="16132" max="16132" width="52.140625" style="345" customWidth="1"/>
    <col min="16133" max="16140" width="20.7109375" style="345" customWidth="1"/>
    <col min="16141" max="16141" width="20.85546875" style="345" customWidth="1"/>
    <col min="16142" max="16384" width="9.140625" style="345"/>
  </cols>
  <sheetData>
    <row r="1" spans="1:12" x14ac:dyDescent="0.2">
      <c r="A1"/>
      <c r="B1"/>
      <c r="C1"/>
      <c r="E1" s="447"/>
      <c r="F1" s="447"/>
    </row>
    <row r="2" spans="1:12" x14ac:dyDescent="0.2">
      <c r="A2"/>
      <c r="B2"/>
      <c r="C2"/>
      <c r="F2" s="447"/>
    </row>
    <row r="3" spans="1:12" s="357" customFormat="1" x14ac:dyDescent="0.2">
      <c r="A3"/>
      <c r="B3"/>
      <c r="C3"/>
      <c r="D3" s="358"/>
      <c r="E3" s="358"/>
      <c r="F3" s="358"/>
      <c r="G3" s="358"/>
    </row>
    <row r="4" spans="1:12" s="357" customFormat="1" x14ac:dyDescent="0.2">
      <c r="A4"/>
      <c r="B4"/>
      <c r="C4"/>
      <c r="D4" s="358"/>
      <c r="E4" s="358"/>
      <c r="F4" s="358"/>
      <c r="G4" s="358"/>
    </row>
    <row r="5" spans="1:12" s="357" customFormat="1" x14ac:dyDescent="0.2">
      <c r="A5"/>
      <c r="B5"/>
      <c r="C5"/>
      <c r="D5" s="358"/>
      <c r="E5" s="358"/>
      <c r="F5" s="358"/>
      <c r="G5" s="358"/>
    </row>
    <row r="6" spans="1:12" s="356" customFormat="1" x14ac:dyDescent="0.2">
      <c r="A6" s="360"/>
      <c r="B6" s="359"/>
      <c r="C6" s="358"/>
      <c r="D6" s="358"/>
      <c r="E6" s="358"/>
      <c r="F6" s="358"/>
      <c r="G6" s="358"/>
      <c r="H6" s="357"/>
      <c r="I6" s="357"/>
      <c r="J6" s="357"/>
      <c r="K6" s="357"/>
    </row>
    <row r="7" spans="1:12" x14ac:dyDescent="0.2">
      <c r="B7" s="1199" t="s">
        <v>559</v>
      </c>
      <c r="C7" s="1199"/>
      <c r="D7" s="1199"/>
      <c r="E7" s="1199"/>
      <c r="F7" s="1199"/>
      <c r="G7" s="1199"/>
      <c r="H7" s="1199"/>
      <c r="I7" s="1199"/>
      <c r="J7" s="1199"/>
      <c r="K7" s="1199"/>
      <c r="L7" s="1200"/>
    </row>
    <row r="8" spans="1:12" x14ac:dyDescent="0.2">
      <c r="C8" s="346"/>
      <c r="D8" s="346"/>
      <c r="E8" s="346"/>
      <c r="F8" s="346"/>
      <c r="G8" s="346"/>
      <c r="H8" s="346"/>
      <c r="I8" s="346"/>
      <c r="J8" s="346"/>
      <c r="K8" s="346"/>
      <c r="L8" s="353"/>
    </row>
    <row r="9" spans="1:12" ht="13.5" thickBot="1" x14ac:dyDescent="0.25">
      <c r="C9" s="346"/>
      <c r="D9" s="346"/>
      <c r="E9" s="346"/>
      <c r="F9" s="346"/>
      <c r="G9" s="346"/>
      <c r="H9" s="346"/>
      <c r="I9" s="346"/>
      <c r="J9" s="346"/>
      <c r="K9" s="346"/>
      <c r="L9" s="353"/>
    </row>
    <row r="10" spans="1:12" ht="18" customHeight="1" thickTop="1" x14ac:dyDescent="0.2">
      <c r="B10" s="1201" t="s">
        <v>469</v>
      </c>
      <c r="C10" s="1202"/>
      <c r="D10" s="1202"/>
      <c r="E10" s="1202"/>
      <c r="F10" s="1202"/>
      <c r="G10" s="1202"/>
      <c r="H10" s="1202"/>
      <c r="I10" s="1202"/>
      <c r="J10" s="1202"/>
      <c r="K10" s="1202"/>
      <c r="L10" s="352" t="s">
        <v>451</v>
      </c>
    </row>
    <row r="11" spans="1:12" s="355" customFormat="1" ht="16.5" customHeight="1" x14ac:dyDescent="0.2">
      <c r="B11" s="1203"/>
      <c r="C11" s="1205" t="s">
        <v>27</v>
      </c>
      <c r="D11" s="1207" t="s">
        <v>30</v>
      </c>
      <c r="E11" s="1205" t="s">
        <v>132</v>
      </c>
      <c r="F11" s="1208" t="str">
        <f>+CONCATENATE("Укупна улагања у ",'Poc. strana'!$C$19-1,". години")</f>
        <v>Укупна улагања у -1. години</v>
      </c>
      <c r="G11" s="1209"/>
      <c r="H11" s="1209"/>
      <c r="I11" s="1209"/>
      <c r="J11" s="1209"/>
      <c r="K11" s="1210"/>
      <c r="L11" s="1211" t="s">
        <v>887</v>
      </c>
    </row>
    <row r="12" spans="1:12" s="355" customFormat="1" ht="25.5" x14ac:dyDescent="0.2">
      <c r="B12" s="1204"/>
      <c r="C12" s="1206"/>
      <c r="D12" s="1206"/>
      <c r="E12" s="1206"/>
      <c r="F12" s="351" t="s">
        <v>431</v>
      </c>
      <c r="G12" s="348" t="s">
        <v>432</v>
      </c>
      <c r="H12" s="348" t="s">
        <v>433</v>
      </c>
      <c r="I12" s="348" t="s">
        <v>434</v>
      </c>
      <c r="J12" s="348" t="s">
        <v>435</v>
      </c>
      <c r="K12" s="350" t="s">
        <v>436</v>
      </c>
      <c r="L12" s="1212"/>
    </row>
    <row r="13" spans="1:12" s="354" customFormat="1" ht="18" customHeight="1" x14ac:dyDescent="0.2">
      <c r="B13" s="349"/>
      <c r="C13" s="348" t="s">
        <v>372</v>
      </c>
      <c r="D13" s="348" t="s">
        <v>373</v>
      </c>
      <c r="E13" s="348" t="s">
        <v>374</v>
      </c>
      <c r="F13" s="348" t="s">
        <v>375</v>
      </c>
      <c r="G13" s="348" t="s">
        <v>376</v>
      </c>
      <c r="H13" s="348" t="s">
        <v>377</v>
      </c>
      <c r="I13" s="348" t="s">
        <v>378</v>
      </c>
      <c r="J13" s="348" t="s">
        <v>379</v>
      </c>
      <c r="K13" s="348" t="s">
        <v>380</v>
      </c>
      <c r="L13" s="347" t="s">
        <v>381</v>
      </c>
    </row>
    <row r="14" spans="1:12" ht="18" customHeight="1" x14ac:dyDescent="0.2">
      <c r="B14" s="13" t="s">
        <v>287</v>
      </c>
      <c r="C14" s="374" t="s">
        <v>437</v>
      </c>
      <c r="D14" s="375"/>
      <c r="E14" s="97">
        <f>+SUM(INDEX(E:E,ROW()+1):INDEX(E:E,ROW(E30)-1))</f>
        <v>0</v>
      </c>
      <c r="F14" s="69">
        <f>+SUM(INDEX(F:F,ROW()+1):INDEX(F:F,ROW(F30)-1))</f>
        <v>0</v>
      </c>
      <c r="G14" s="69">
        <f>+SUM(INDEX(G:G,ROW()+1):INDEX(G:G,ROW(G30)-1))</f>
        <v>0</v>
      </c>
      <c r="H14" s="69">
        <f>+SUM(INDEX(H:H,ROW()+1):INDEX(H:H,ROW(H30)-1))</f>
        <v>0</v>
      </c>
      <c r="I14" s="69">
        <f>+SUM(INDEX(I:I,ROW()+1):INDEX(I:I,ROW(I30)-1))</f>
        <v>0</v>
      </c>
      <c r="J14" s="27">
        <f>+SUM(INDEX(J:J,ROW()+1):INDEX(J:J,ROW(J30)-1))</f>
        <v>0</v>
      </c>
      <c r="K14" s="200">
        <f>+SUM(INDEX(K:K,ROW()+1):INDEX(K:K,ROW(K30)-1))</f>
        <v>0</v>
      </c>
      <c r="L14" s="29">
        <f>+SUM(INDEX(L:L,ROW()+1):INDEX(L:L,ROW(L30)-1))</f>
        <v>0</v>
      </c>
    </row>
    <row r="15" spans="1:12" ht="18" customHeight="1" x14ac:dyDescent="0.2">
      <c r="B15" s="315">
        <v>1</v>
      </c>
      <c r="C15" s="310"/>
      <c r="D15" s="344"/>
      <c r="E15" s="312"/>
      <c r="F15" s="312"/>
      <c r="G15" s="312"/>
      <c r="H15" s="312"/>
      <c r="I15" s="312"/>
      <c r="J15" s="312"/>
      <c r="K15" s="312"/>
      <c r="L15" s="594">
        <f t="shared" ref="L15:L29" si="0">SUM(F15:K15)</f>
        <v>0</v>
      </c>
    </row>
    <row r="16" spans="1:12" ht="18" customHeight="1" x14ac:dyDescent="0.2">
      <c r="B16" s="300" t="s">
        <v>270</v>
      </c>
      <c r="C16" s="297"/>
      <c r="D16" s="308"/>
      <c r="E16" s="305"/>
      <c r="F16" s="312"/>
      <c r="G16" s="312"/>
      <c r="H16" s="312"/>
      <c r="I16" s="312"/>
      <c r="J16" s="312"/>
      <c r="K16" s="312"/>
      <c r="L16" s="595">
        <f t="shared" si="0"/>
        <v>0</v>
      </c>
    </row>
    <row r="17" spans="2:12" ht="18" customHeight="1" x14ac:dyDescent="0.2">
      <c r="B17" s="306">
        <v>3</v>
      </c>
      <c r="C17" s="297"/>
      <c r="D17" s="308"/>
      <c r="E17" s="305"/>
      <c r="F17" s="305"/>
      <c r="G17" s="305"/>
      <c r="H17" s="305"/>
      <c r="I17" s="305"/>
      <c r="J17" s="305"/>
      <c r="K17" s="305"/>
      <c r="L17" s="595">
        <f t="shared" si="0"/>
        <v>0</v>
      </c>
    </row>
    <row r="18" spans="2:12" ht="18" customHeight="1" x14ac:dyDescent="0.2">
      <c r="B18" s="306">
        <v>4</v>
      </c>
      <c r="C18" s="297"/>
      <c r="D18" s="308"/>
      <c r="E18" s="305"/>
      <c r="F18" s="305"/>
      <c r="G18" s="305"/>
      <c r="H18" s="305"/>
      <c r="I18" s="305"/>
      <c r="J18" s="305"/>
      <c r="K18" s="305"/>
      <c r="L18" s="594">
        <f t="shared" si="0"/>
        <v>0</v>
      </c>
    </row>
    <row r="19" spans="2:12" ht="18" customHeight="1" x14ac:dyDescent="0.2">
      <c r="B19" s="314">
        <v>5</v>
      </c>
      <c r="C19" s="298"/>
      <c r="D19" s="308"/>
      <c r="E19" s="309"/>
      <c r="F19" s="305"/>
      <c r="G19" s="305"/>
      <c r="H19" s="305"/>
      <c r="I19" s="305"/>
      <c r="J19" s="305"/>
      <c r="K19" s="305"/>
      <c r="L19" s="594">
        <f t="shared" si="0"/>
        <v>0</v>
      </c>
    </row>
    <row r="20" spans="2:12" ht="18" customHeight="1" x14ac:dyDescent="0.2">
      <c r="B20" s="314">
        <v>6</v>
      </c>
      <c r="C20" s="298"/>
      <c r="D20" s="308"/>
      <c r="E20" s="309"/>
      <c r="F20" s="305"/>
      <c r="G20" s="305"/>
      <c r="H20" s="305"/>
      <c r="I20" s="305"/>
      <c r="J20" s="305"/>
      <c r="K20" s="305"/>
      <c r="L20" s="594">
        <f t="shared" si="0"/>
        <v>0</v>
      </c>
    </row>
    <row r="21" spans="2:12" ht="18" customHeight="1" x14ac:dyDescent="0.2">
      <c r="B21" s="314">
        <v>7</v>
      </c>
      <c r="C21" s="298"/>
      <c r="D21" s="308"/>
      <c r="E21" s="309"/>
      <c r="F21" s="305"/>
      <c r="G21" s="305"/>
      <c r="H21" s="305"/>
      <c r="I21" s="305"/>
      <c r="J21" s="305"/>
      <c r="K21" s="305"/>
      <c r="L21" s="594">
        <f t="shared" si="0"/>
        <v>0</v>
      </c>
    </row>
    <row r="22" spans="2:12" ht="18" customHeight="1" x14ac:dyDescent="0.2">
      <c r="B22" s="314">
        <v>8</v>
      </c>
      <c r="C22" s="298"/>
      <c r="D22" s="308"/>
      <c r="E22" s="309"/>
      <c r="F22" s="305"/>
      <c r="G22" s="305"/>
      <c r="H22" s="305"/>
      <c r="I22" s="305"/>
      <c r="J22" s="305"/>
      <c r="K22" s="305"/>
      <c r="L22" s="594">
        <f t="shared" si="0"/>
        <v>0</v>
      </c>
    </row>
    <row r="23" spans="2:12" ht="18" customHeight="1" x14ac:dyDescent="0.2">
      <c r="B23" s="314">
        <v>9</v>
      </c>
      <c r="C23" s="298"/>
      <c r="D23" s="308"/>
      <c r="E23" s="309"/>
      <c r="F23" s="305"/>
      <c r="G23" s="305"/>
      <c r="H23" s="305"/>
      <c r="I23" s="305"/>
      <c r="J23" s="305"/>
      <c r="K23" s="305"/>
      <c r="L23" s="594">
        <f t="shared" si="0"/>
        <v>0</v>
      </c>
    </row>
    <row r="24" spans="2:12" ht="18" customHeight="1" x14ac:dyDescent="0.2">
      <c r="B24" s="314">
        <v>10</v>
      </c>
      <c r="C24" s="298"/>
      <c r="D24" s="308"/>
      <c r="E24" s="309"/>
      <c r="F24" s="305"/>
      <c r="G24" s="305"/>
      <c r="H24" s="305"/>
      <c r="I24" s="305"/>
      <c r="J24" s="305"/>
      <c r="K24" s="305"/>
      <c r="L24" s="594">
        <f t="shared" si="0"/>
        <v>0</v>
      </c>
    </row>
    <row r="25" spans="2:12" ht="18" customHeight="1" x14ac:dyDescent="0.2">
      <c r="B25" s="314">
        <v>11</v>
      </c>
      <c r="C25" s="298"/>
      <c r="D25" s="308"/>
      <c r="E25" s="309"/>
      <c r="F25" s="305"/>
      <c r="G25" s="305"/>
      <c r="H25" s="305"/>
      <c r="I25" s="305"/>
      <c r="J25" s="305"/>
      <c r="K25" s="305"/>
      <c r="L25" s="594">
        <f t="shared" si="0"/>
        <v>0</v>
      </c>
    </row>
    <row r="26" spans="2:12" ht="18" customHeight="1" x14ac:dyDescent="0.2">
      <c r="B26" s="314">
        <v>12</v>
      </c>
      <c r="C26" s="298"/>
      <c r="D26" s="308"/>
      <c r="E26" s="309"/>
      <c r="F26" s="305"/>
      <c r="G26" s="305"/>
      <c r="H26" s="305"/>
      <c r="I26" s="305"/>
      <c r="J26" s="305"/>
      <c r="K26" s="305"/>
      <c r="L26" s="594">
        <f t="shared" si="0"/>
        <v>0</v>
      </c>
    </row>
    <row r="27" spans="2:12" ht="18" customHeight="1" x14ac:dyDescent="0.2">
      <c r="B27" s="314">
        <v>13</v>
      </c>
      <c r="C27" s="298"/>
      <c r="D27" s="308"/>
      <c r="E27" s="309"/>
      <c r="F27" s="305"/>
      <c r="G27" s="305"/>
      <c r="H27" s="305"/>
      <c r="I27" s="305"/>
      <c r="J27" s="305"/>
      <c r="K27" s="305"/>
      <c r="L27" s="594">
        <f t="shared" si="0"/>
        <v>0</v>
      </c>
    </row>
    <row r="28" spans="2:12" ht="18" customHeight="1" x14ac:dyDescent="0.2">
      <c r="B28" s="314">
        <v>14</v>
      </c>
      <c r="C28" s="298"/>
      <c r="D28" s="308"/>
      <c r="E28" s="309"/>
      <c r="F28" s="305"/>
      <c r="G28" s="305"/>
      <c r="H28" s="305"/>
      <c r="I28" s="305"/>
      <c r="J28" s="305"/>
      <c r="K28" s="305"/>
      <c r="L28" s="594">
        <f t="shared" si="0"/>
        <v>0</v>
      </c>
    </row>
    <row r="29" spans="2:12" ht="18" customHeight="1" x14ac:dyDescent="0.2">
      <c r="B29" s="314">
        <v>15</v>
      </c>
      <c r="C29" s="298"/>
      <c r="D29" s="308"/>
      <c r="E29" s="309"/>
      <c r="F29" s="305"/>
      <c r="G29" s="305"/>
      <c r="H29" s="305"/>
      <c r="I29" s="305"/>
      <c r="J29" s="305"/>
      <c r="K29" s="305"/>
      <c r="L29" s="594">
        <f t="shared" si="0"/>
        <v>0</v>
      </c>
    </row>
    <row r="30" spans="2:12" ht="18" customHeight="1" x14ac:dyDescent="0.2">
      <c r="B30" s="48" t="s">
        <v>288</v>
      </c>
      <c r="C30" s="16" t="s">
        <v>438</v>
      </c>
      <c r="D30" s="96"/>
      <c r="E30" s="69">
        <f>+SUM(INDEX(E:E,ROW()+1):INDEX(E:E,ROW(E46)-1))</f>
        <v>0</v>
      </c>
      <c r="F30" s="69">
        <f>+SUM(INDEX(F:F,ROW()+1):INDEX(F:F,ROW(F46)-1))</f>
        <v>0</v>
      </c>
      <c r="G30" s="69">
        <f>+SUM(INDEX(G:G,ROW()+1):INDEX(G:G,ROW(G46)-1))</f>
        <v>0</v>
      </c>
      <c r="H30" s="69">
        <f>+SUM(INDEX(H:H,ROW()+1):INDEX(H:H,ROW(H46)-1))</f>
        <v>0</v>
      </c>
      <c r="I30" s="69">
        <f>+SUM(INDEX(I:I,ROW()+1):INDEX(I:I,ROW(I46)-1))</f>
        <v>0</v>
      </c>
      <c r="J30" s="69">
        <f>+SUM(INDEX(J:J,ROW()+1):INDEX(J:J,ROW(J46)-1))</f>
        <v>0</v>
      </c>
      <c r="K30" s="69">
        <f>+SUM(INDEX(K:K,ROW()+1):INDEX(K:K,ROW(K46)-1))</f>
        <v>0</v>
      </c>
      <c r="L30" s="596">
        <f>+SUM(INDEX(L:L,ROW()+1):INDEX(L:L,ROW(L46)-1))</f>
        <v>0</v>
      </c>
    </row>
    <row r="31" spans="2:12" ht="18" customHeight="1" x14ac:dyDescent="0.2">
      <c r="B31" s="303">
        <v>1</v>
      </c>
      <c r="C31" s="310" t="s">
        <v>883</v>
      </c>
      <c r="D31" s="311"/>
      <c r="E31" s="312"/>
      <c r="F31" s="305"/>
      <c r="G31" s="305"/>
      <c r="H31" s="305"/>
      <c r="I31" s="305"/>
      <c r="J31" s="305"/>
      <c r="K31" s="305"/>
      <c r="L31" s="595">
        <f>SUM(F31:K31)</f>
        <v>0</v>
      </c>
    </row>
    <row r="32" spans="2:12" ht="18" customHeight="1" x14ac:dyDescent="0.2">
      <c r="B32" s="300" t="s">
        <v>270</v>
      </c>
      <c r="C32" s="297" t="s">
        <v>884</v>
      </c>
      <c r="D32" s="304"/>
      <c r="E32" s="305"/>
      <c r="F32" s="305"/>
      <c r="G32" s="305"/>
      <c r="H32" s="305"/>
      <c r="I32" s="305"/>
      <c r="J32" s="305"/>
      <c r="K32" s="305"/>
      <c r="L32" s="595">
        <f>SUM(F32:K32)</f>
        <v>0</v>
      </c>
    </row>
    <row r="33" spans="2:12" ht="18" customHeight="1" x14ac:dyDescent="0.2">
      <c r="B33" s="306">
        <v>3</v>
      </c>
      <c r="C33" s="297" t="s">
        <v>885</v>
      </c>
      <c r="D33" s="304"/>
      <c r="E33" s="305"/>
      <c r="F33" s="305"/>
      <c r="G33" s="305"/>
      <c r="H33" s="305"/>
      <c r="I33" s="305"/>
      <c r="J33" s="305"/>
      <c r="K33" s="305"/>
      <c r="L33" s="595">
        <f>SUM(F33:K33)</f>
        <v>0</v>
      </c>
    </row>
    <row r="34" spans="2:12" ht="18" customHeight="1" x14ac:dyDescent="0.2">
      <c r="B34" s="306">
        <v>4</v>
      </c>
      <c r="C34" s="298" t="s">
        <v>886</v>
      </c>
      <c r="D34" s="308"/>
      <c r="E34" s="309"/>
      <c r="F34" s="305"/>
      <c r="G34" s="305"/>
      <c r="H34" s="305"/>
      <c r="I34" s="305"/>
      <c r="J34" s="305"/>
      <c r="K34" s="305"/>
      <c r="L34" s="595">
        <f>SUM(F34:K34)</f>
        <v>0</v>
      </c>
    </row>
    <row r="35" spans="2:12" ht="18" customHeight="1" x14ac:dyDescent="0.2">
      <c r="B35" s="314">
        <v>5</v>
      </c>
      <c r="C35" s="298"/>
      <c r="D35" s="308"/>
      <c r="E35" s="309"/>
      <c r="F35" s="309"/>
      <c r="G35" s="309"/>
      <c r="H35" s="309"/>
      <c r="I35" s="309"/>
      <c r="J35" s="309"/>
      <c r="K35" s="309"/>
      <c r="L35" s="595"/>
    </row>
    <row r="36" spans="2:12" ht="18" customHeight="1" x14ac:dyDescent="0.2">
      <c r="B36" s="314">
        <v>6</v>
      </c>
      <c r="C36" s="298"/>
      <c r="D36" s="308"/>
      <c r="E36" s="309"/>
      <c r="F36" s="309"/>
      <c r="G36" s="309"/>
      <c r="H36" s="309"/>
      <c r="I36" s="309"/>
      <c r="J36" s="309"/>
      <c r="K36" s="309"/>
      <c r="L36" s="595"/>
    </row>
    <row r="37" spans="2:12" ht="18" customHeight="1" x14ac:dyDescent="0.2">
      <c r="B37" s="314">
        <v>7</v>
      </c>
      <c r="C37" s="298"/>
      <c r="D37" s="308"/>
      <c r="E37" s="309"/>
      <c r="F37" s="309"/>
      <c r="G37" s="309"/>
      <c r="H37" s="309"/>
      <c r="I37" s="309"/>
      <c r="J37" s="309"/>
      <c r="K37" s="309"/>
      <c r="L37" s="595"/>
    </row>
    <row r="38" spans="2:12" ht="18" customHeight="1" x14ac:dyDescent="0.2">
      <c r="B38" s="314">
        <v>8</v>
      </c>
      <c r="C38" s="298"/>
      <c r="D38" s="308"/>
      <c r="E38" s="309"/>
      <c r="F38" s="309"/>
      <c r="G38" s="309"/>
      <c r="H38" s="309"/>
      <c r="I38" s="309"/>
      <c r="J38" s="309"/>
      <c r="K38" s="309"/>
      <c r="L38" s="595"/>
    </row>
    <row r="39" spans="2:12" ht="18" customHeight="1" x14ac:dyDescent="0.2">
      <c r="B39" s="314">
        <v>9</v>
      </c>
      <c r="C39" s="298"/>
      <c r="D39" s="308"/>
      <c r="E39" s="309"/>
      <c r="F39" s="309"/>
      <c r="G39" s="309"/>
      <c r="H39" s="309"/>
      <c r="I39" s="309"/>
      <c r="J39" s="309"/>
      <c r="K39" s="309"/>
      <c r="L39" s="595"/>
    </row>
    <row r="40" spans="2:12" ht="18" customHeight="1" x14ac:dyDescent="0.2">
      <c r="B40" s="314">
        <v>10</v>
      </c>
      <c r="C40" s="298"/>
      <c r="D40" s="308"/>
      <c r="E40" s="309"/>
      <c r="F40" s="309"/>
      <c r="G40" s="309"/>
      <c r="H40" s="309"/>
      <c r="I40" s="309"/>
      <c r="J40" s="309"/>
      <c r="K40" s="309"/>
      <c r="L40" s="595"/>
    </row>
    <row r="41" spans="2:12" ht="18" customHeight="1" x14ac:dyDescent="0.2">
      <c r="B41" s="314">
        <v>11</v>
      </c>
      <c r="C41" s="298"/>
      <c r="D41" s="308"/>
      <c r="E41" s="309"/>
      <c r="F41" s="309"/>
      <c r="G41" s="309"/>
      <c r="H41" s="309"/>
      <c r="I41" s="309"/>
      <c r="J41" s="309"/>
      <c r="K41" s="309"/>
      <c r="L41" s="595"/>
    </row>
    <row r="42" spans="2:12" ht="18" customHeight="1" x14ac:dyDescent="0.2">
      <c r="B42" s="314">
        <v>12</v>
      </c>
      <c r="C42" s="298"/>
      <c r="D42" s="308"/>
      <c r="E42" s="309"/>
      <c r="F42" s="309"/>
      <c r="G42" s="309"/>
      <c r="H42" s="309"/>
      <c r="I42" s="309"/>
      <c r="J42" s="309"/>
      <c r="K42" s="309"/>
      <c r="L42" s="595"/>
    </row>
    <row r="43" spans="2:12" ht="18" customHeight="1" x14ac:dyDescent="0.2">
      <c r="B43" s="314">
        <v>13</v>
      </c>
      <c r="C43" s="298"/>
      <c r="D43" s="308"/>
      <c r="E43" s="309"/>
      <c r="F43" s="309"/>
      <c r="G43" s="309"/>
      <c r="H43" s="309"/>
      <c r="I43" s="309"/>
      <c r="J43" s="309"/>
      <c r="K43" s="309"/>
      <c r="L43" s="595"/>
    </row>
    <row r="44" spans="2:12" ht="18" customHeight="1" x14ac:dyDescent="0.2">
      <c r="B44" s="314">
        <v>14</v>
      </c>
      <c r="C44" s="298"/>
      <c r="D44" s="308"/>
      <c r="E44" s="309"/>
      <c r="F44" s="309"/>
      <c r="G44" s="309"/>
      <c r="H44" s="309"/>
      <c r="I44" s="309"/>
      <c r="J44" s="309"/>
      <c r="K44" s="309"/>
      <c r="L44" s="595"/>
    </row>
    <row r="45" spans="2:12" ht="18" customHeight="1" x14ac:dyDescent="0.2">
      <c r="B45" s="314">
        <v>15</v>
      </c>
      <c r="C45" s="298"/>
      <c r="D45" s="308"/>
      <c r="E45" s="309"/>
      <c r="F45" s="309"/>
      <c r="G45" s="309"/>
      <c r="H45" s="309"/>
      <c r="I45" s="309"/>
      <c r="J45" s="309"/>
      <c r="K45" s="309"/>
      <c r="L45" s="595">
        <f>SUM(F45:K45)</f>
        <v>0</v>
      </c>
    </row>
    <row r="46" spans="2:12" ht="18" customHeight="1" x14ac:dyDescent="0.2">
      <c r="B46" s="42" t="s">
        <v>289</v>
      </c>
      <c r="C46" s="96" t="s">
        <v>439</v>
      </c>
      <c r="D46" s="96"/>
      <c r="E46" s="69">
        <f>+SUM(INDEX(E:E,ROW()+1):INDEX(E:E,ROW(E53)-1))</f>
        <v>0</v>
      </c>
      <c r="F46" s="69">
        <f>+SUM(INDEX(F:F,ROW()+1):INDEX(F:F,ROW(F53)-1))</f>
        <v>0</v>
      </c>
      <c r="G46" s="69">
        <f>+SUM(INDEX(G:G,ROW()+1):INDEX(G:G,ROW(G53)-1))</f>
        <v>0</v>
      </c>
      <c r="H46" s="69">
        <f>+SUM(INDEX(H:H,ROW()+1):INDEX(H:H,ROW(H53)-1))</f>
        <v>0</v>
      </c>
      <c r="I46" s="69">
        <f>+SUM(INDEX(I:I,ROW()+1):INDEX(I:I,ROW(I53)-1))</f>
        <v>0</v>
      </c>
      <c r="J46" s="69">
        <f>+SUM(INDEX(J:J,ROW()+1):INDEX(J:J,ROW(J53)-1))</f>
        <v>0</v>
      </c>
      <c r="K46" s="69">
        <f>+SUM(INDEX(K:K,ROW()+1):INDEX(K:K,ROW(K53)-1))</f>
        <v>0</v>
      </c>
      <c r="L46" s="596">
        <f>+SUM(INDEX(L:L,ROW()+1):INDEX(L:L,ROW(L53)-1))</f>
        <v>0</v>
      </c>
    </row>
    <row r="47" spans="2:12" ht="18" customHeight="1" x14ac:dyDescent="0.2">
      <c r="B47" s="303">
        <v>1</v>
      </c>
      <c r="C47" s="311"/>
      <c r="D47" s="311"/>
      <c r="E47" s="312"/>
      <c r="F47" s="312"/>
      <c r="G47" s="312"/>
      <c r="H47" s="312"/>
      <c r="I47" s="312"/>
      <c r="J47" s="312"/>
      <c r="K47" s="312"/>
      <c r="L47" s="597">
        <f>SUM(F47:K47)</f>
        <v>0</v>
      </c>
    </row>
    <row r="48" spans="2:12" ht="18" customHeight="1" x14ac:dyDescent="0.2">
      <c r="B48" s="315">
        <v>2</v>
      </c>
      <c r="C48" s="311"/>
      <c r="D48" s="311"/>
      <c r="E48" s="312"/>
      <c r="F48" s="312"/>
      <c r="G48" s="312"/>
      <c r="H48" s="312"/>
      <c r="I48" s="312"/>
      <c r="J48" s="312"/>
      <c r="K48" s="312"/>
      <c r="L48" s="594"/>
    </row>
    <row r="49" spans="2:12" ht="18" customHeight="1" x14ac:dyDescent="0.2">
      <c r="B49" s="315">
        <v>3</v>
      </c>
      <c r="C49" s="311"/>
      <c r="D49" s="311"/>
      <c r="E49" s="312"/>
      <c r="F49" s="312"/>
      <c r="G49" s="312"/>
      <c r="H49" s="312"/>
      <c r="I49" s="312"/>
      <c r="J49" s="312"/>
      <c r="K49" s="312"/>
      <c r="L49" s="594"/>
    </row>
    <row r="50" spans="2:12" ht="18" customHeight="1" x14ac:dyDescent="0.2">
      <c r="B50" s="315">
        <v>4</v>
      </c>
      <c r="C50" s="311"/>
      <c r="D50" s="311"/>
      <c r="E50" s="312"/>
      <c r="F50" s="312"/>
      <c r="G50" s="312"/>
      <c r="H50" s="312"/>
      <c r="I50" s="312"/>
      <c r="J50" s="312"/>
      <c r="K50" s="312"/>
      <c r="L50" s="594"/>
    </row>
    <row r="51" spans="2:12" ht="18" customHeight="1" x14ac:dyDescent="0.2">
      <c r="B51" s="315">
        <v>5</v>
      </c>
      <c r="C51" s="311"/>
      <c r="D51" s="311"/>
      <c r="E51" s="312"/>
      <c r="F51" s="312"/>
      <c r="G51" s="312"/>
      <c r="H51" s="312"/>
      <c r="I51" s="312"/>
      <c r="J51" s="312"/>
      <c r="K51" s="312"/>
      <c r="L51" s="595">
        <f>SUM(F51:K51)</f>
        <v>0</v>
      </c>
    </row>
    <row r="52" spans="2:12" ht="18" customHeight="1" x14ac:dyDescent="0.2">
      <c r="B52" s="307" t="s">
        <v>274</v>
      </c>
      <c r="C52" s="308"/>
      <c r="D52" s="308"/>
      <c r="E52" s="309"/>
      <c r="F52" s="309"/>
      <c r="G52" s="309"/>
      <c r="H52" s="309"/>
      <c r="I52" s="309"/>
      <c r="J52" s="309"/>
      <c r="K52" s="309"/>
      <c r="L52" s="595">
        <f>SUM(F52:K52)</f>
        <v>0</v>
      </c>
    </row>
    <row r="53" spans="2:12" ht="18" customHeight="1" x14ac:dyDescent="0.2">
      <c r="B53" s="42"/>
      <c r="C53" s="323" t="s">
        <v>440</v>
      </c>
      <c r="D53" s="667"/>
      <c r="E53" s="69">
        <f t="shared" ref="E53:L53" si="1">+E14+E30+E46</f>
        <v>0</v>
      </c>
      <c r="F53" s="199">
        <f t="shared" si="1"/>
        <v>0</v>
      </c>
      <c r="G53" s="199">
        <f t="shared" si="1"/>
        <v>0</v>
      </c>
      <c r="H53" s="199">
        <f t="shared" si="1"/>
        <v>0</v>
      </c>
      <c r="I53" s="199">
        <f t="shared" si="1"/>
        <v>0</v>
      </c>
      <c r="J53" s="199">
        <f t="shared" si="1"/>
        <v>0</v>
      </c>
      <c r="K53" s="199">
        <f t="shared" si="1"/>
        <v>0</v>
      </c>
      <c r="L53" s="123">
        <f t="shared" si="1"/>
        <v>0</v>
      </c>
    </row>
    <row r="54" spans="2:12" ht="18" customHeight="1" thickBot="1" x14ac:dyDescent="0.25">
      <c r="B54" s="668"/>
      <c r="C54" s="1213" t="s">
        <v>561</v>
      </c>
      <c r="D54" s="1214"/>
      <c r="E54" s="1215"/>
      <c r="F54" s="661">
        <f t="shared" ref="F54:K54" si="2">IF($P53=0,0,F53/$P53)</f>
        <v>0</v>
      </c>
      <c r="G54" s="661">
        <f t="shared" si="2"/>
        <v>0</v>
      </c>
      <c r="H54" s="661">
        <f t="shared" si="2"/>
        <v>0</v>
      </c>
      <c r="I54" s="661">
        <f t="shared" si="2"/>
        <v>0</v>
      </c>
      <c r="J54" s="661">
        <f t="shared" si="2"/>
        <v>0</v>
      </c>
      <c r="K54" s="661">
        <f t="shared" si="2"/>
        <v>0</v>
      </c>
      <c r="L54" s="662">
        <f>SUM(F54:K54)</f>
        <v>0</v>
      </c>
    </row>
    <row r="55" spans="2:12" ht="13.5" thickTop="1" x14ac:dyDescent="0.2"/>
    <row r="57" spans="2:12" x14ac:dyDescent="0.2">
      <c r="B57" s="1057" t="s">
        <v>608</v>
      </c>
      <c r="C57" s="1057"/>
      <c r="D57" s="1057"/>
      <c r="E57" s="1057"/>
      <c r="F57" s="1057"/>
      <c r="G57" s="1057"/>
      <c r="H57" s="1057"/>
      <c r="I57" s="1057"/>
      <c r="J57" s="1057"/>
      <c r="K57" s="1057"/>
      <c r="L57" s="1058"/>
    </row>
    <row r="59" spans="2:12" ht="13.5" thickBot="1" x14ac:dyDescent="0.25"/>
    <row r="60" spans="2:12" ht="18" customHeight="1" thickTop="1" x14ac:dyDescent="0.2">
      <c r="B60" s="1201" t="s">
        <v>469</v>
      </c>
      <c r="C60" s="1202"/>
      <c r="D60" s="1202"/>
      <c r="E60" s="1202"/>
      <c r="F60" s="1202"/>
      <c r="G60" s="1202"/>
      <c r="H60" s="1202"/>
      <c r="I60" s="1202"/>
      <c r="J60" s="1202"/>
      <c r="K60" s="1202"/>
      <c r="L60" s="352" t="s">
        <v>451</v>
      </c>
    </row>
    <row r="61" spans="2:12" ht="18" customHeight="1" x14ac:dyDescent="0.2">
      <c r="B61" s="1203"/>
      <c r="C61" s="1205" t="s">
        <v>27</v>
      </c>
      <c r="D61" s="1207" t="s">
        <v>30</v>
      </c>
      <c r="E61" s="1205" t="s">
        <v>132</v>
      </c>
      <c r="F61" s="1208" t="str">
        <f>+CONCATENATE("Укупна улагања у ",'Poc. strana'!$C$19-2,". години")</f>
        <v>Укупна улагања у -2. години</v>
      </c>
      <c r="G61" s="1209"/>
      <c r="H61" s="1209"/>
      <c r="I61" s="1209"/>
      <c r="J61" s="1209"/>
      <c r="K61" s="1210"/>
      <c r="L61" s="1211" t="s">
        <v>887</v>
      </c>
    </row>
    <row r="62" spans="2:12" ht="25.5" x14ac:dyDescent="0.2">
      <c r="B62" s="1204"/>
      <c r="C62" s="1206"/>
      <c r="D62" s="1206"/>
      <c r="E62" s="1206"/>
      <c r="F62" s="351" t="s">
        <v>431</v>
      </c>
      <c r="G62" s="348" t="s">
        <v>432</v>
      </c>
      <c r="H62" s="348" t="s">
        <v>433</v>
      </c>
      <c r="I62" s="348" t="s">
        <v>434</v>
      </c>
      <c r="J62" s="348" t="s">
        <v>435</v>
      </c>
      <c r="K62" s="350" t="s">
        <v>436</v>
      </c>
      <c r="L62" s="1212"/>
    </row>
    <row r="63" spans="2:12" ht="18" customHeight="1" x14ac:dyDescent="0.2">
      <c r="B63" s="349"/>
      <c r="C63" s="348" t="s">
        <v>372</v>
      </c>
      <c r="D63" s="348" t="s">
        <v>373</v>
      </c>
      <c r="E63" s="348" t="s">
        <v>374</v>
      </c>
      <c r="F63" s="348" t="s">
        <v>375</v>
      </c>
      <c r="G63" s="348" t="s">
        <v>376</v>
      </c>
      <c r="H63" s="348" t="s">
        <v>377</v>
      </c>
      <c r="I63" s="348" t="s">
        <v>378</v>
      </c>
      <c r="J63" s="348" t="s">
        <v>379</v>
      </c>
      <c r="K63" s="348" t="s">
        <v>380</v>
      </c>
      <c r="L63" s="347" t="s">
        <v>381</v>
      </c>
    </row>
    <row r="64" spans="2:12" ht="18" customHeight="1" x14ac:dyDescent="0.2">
      <c r="B64" s="13" t="s">
        <v>287</v>
      </c>
      <c r="C64" s="374" t="s">
        <v>437</v>
      </c>
      <c r="D64" s="375"/>
      <c r="E64" s="97">
        <f>+SUM(INDEX(E:E,ROW()+1):INDEX(E:E,ROW(E80)-1))</f>
        <v>0</v>
      </c>
      <c r="F64" s="69">
        <f>+SUM(INDEX(F:F,ROW()+1):INDEX(F:F,ROW(F80)-1))</f>
        <v>0</v>
      </c>
      <c r="G64" s="69">
        <f>+SUM(INDEX(G:G,ROW()+1):INDEX(G:G,ROW(G80)-1))</f>
        <v>0</v>
      </c>
      <c r="H64" s="69">
        <f>+SUM(INDEX(H:H,ROW()+1):INDEX(H:H,ROW(H80)-1))</f>
        <v>0</v>
      </c>
      <c r="I64" s="69">
        <f>+SUM(INDEX(I:I,ROW()+1):INDEX(I:I,ROW(I80)-1))</f>
        <v>0</v>
      </c>
      <c r="J64" s="27">
        <f>+SUM(INDEX(J:J,ROW()+1):INDEX(J:J,ROW(J80)-1))</f>
        <v>0</v>
      </c>
      <c r="K64" s="200">
        <f>+SUM(INDEX(K:K,ROW()+1):INDEX(K:K,ROW(K80)-1))</f>
        <v>0</v>
      </c>
      <c r="L64" s="29">
        <f>+SUM(INDEX(L:L,ROW()+1):INDEX(L:L,ROW(L80)-1))</f>
        <v>0</v>
      </c>
    </row>
    <row r="65" spans="2:12" ht="18" customHeight="1" x14ac:dyDescent="0.2">
      <c r="B65" s="315">
        <v>1</v>
      </c>
      <c r="C65" s="310"/>
      <c r="D65" s="344"/>
      <c r="E65" s="312"/>
      <c r="F65" s="312"/>
      <c r="G65" s="312"/>
      <c r="H65" s="312"/>
      <c r="I65" s="312"/>
      <c r="J65" s="312"/>
      <c r="K65" s="312"/>
      <c r="L65" s="594">
        <f t="shared" ref="L65:L79" si="3">SUM(F65:K65)</f>
        <v>0</v>
      </c>
    </row>
    <row r="66" spans="2:12" ht="18" customHeight="1" x14ac:dyDescent="0.2">
      <c r="B66" s="300" t="s">
        <v>270</v>
      </c>
      <c r="C66" s="297"/>
      <c r="D66" s="308"/>
      <c r="E66" s="305"/>
      <c r="F66" s="312"/>
      <c r="G66" s="312"/>
      <c r="H66" s="312"/>
      <c r="I66" s="312"/>
      <c r="J66" s="312"/>
      <c r="K66" s="312"/>
      <c r="L66" s="595">
        <f t="shared" si="3"/>
        <v>0</v>
      </c>
    </row>
    <row r="67" spans="2:12" ht="18" customHeight="1" x14ac:dyDescent="0.2">
      <c r="B67" s="306">
        <v>3</v>
      </c>
      <c r="C67" s="297"/>
      <c r="D67" s="308"/>
      <c r="E67" s="305"/>
      <c r="F67" s="305"/>
      <c r="G67" s="305"/>
      <c r="H67" s="305"/>
      <c r="I67" s="305"/>
      <c r="J67" s="305"/>
      <c r="K67" s="305"/>
      <c r="L67" s="595">
        <f t="shared" si="3"/>
        <v>0</v>
      </c>
    </row>
    <row r="68" spans="2:12" ht="18" customHeight="1" x14ac:dyDescent="0.2">
      <c r="B68" s="306">
        <v>4</v>
      </c>
      <c r="C68" s="297"/>
      <c r="D68" s="308"/>
      <c r="E68" s="305"/>
      <c r="F68" s="305"/>
      <c r="G68" s="305"/>
      <c r="H68" s="305"/>
      <c r="I68" s="305"/>
      <c r="J68" s="305"/>
      <c r="K68" s="305"/>
      <c r="L68" s="594">
        <f t="shared" si="3"/>
        <v>0</v>
      </c>
    </row>
    <row r="69" spans="2:12" ht="18" customHeight="1" x14ac:dyDescent="0.2">
      <c r="B69" s="314">
        <v>5</v>
      </c>
      <c r="C69" s="298"/>
      <c r="D69" s="308"/>
      <c r="E69" s="309"/>
      <c r="F69" s="305"/>
      <c r="G69" s="305"/>
      <c r="H69" s="305"/>
      <c r="I69" s="305"/>
      <c r="J69" s="305"/>
      <c r="K69" s="305"/>
      <c r="L69" s="594">
        <f t="shared" si="3"/>
        <v>0</v>
      </c>
    </row>
    <row r="70" spans="2:12" ht="18" customHeight="1" x14ac:dyDescent="0.2">
      <c r="B70" s="314">
        <v>6</v>
      </c>
      <c r="C70" s="298"/>
      <c r="D70" s="308"/>
      <c r="E70" s="309"/>
      <c r="F70" s="305"/>
      <c r="G70" s="305"/>
      <c r="H70" s="305"/>
      <c r="I70" s="305"/>
      <c r="J70" s="305"/>
      <c r="K70" s="305"/>
      <c r="L70" s="594">
        <f t="shared" si="3"/>
        <v>0</v>
      </c>
    </row>
    <row r="71" spans="2:12" ht="18" customHeight="1" x14ac:dyDescent="0.2">
      <c r="B71" s="314">
        <v>7</v>
      </c>
      <c r="C71" s="298"/>
      <c r="D71" s="308"/>
      <c r="E71" s="309"/>
      <c r="F71" s="305"/>
      <c r="G71" s="305"/>
      <c r="H71" s="305"/>
      <c r="I71" s="305"/>
      <c r="J71" s="305"/>
      <c r="K71" s="305"/>
      <c r="L71" s="594">
        <f t="shared" si="3"/>
        <v>0</v>
      </c>
    </row>
    <row r="72" spans="2:12" ht="18" customHeight="1" x14ac:dyDescent="0.2">
      <c r="B72" s="314">
        <v>8</v>
      </c>
      <c r="C72" s="298"/>
      <c r="D72" s="308"/>
      <c r="E72" s="309"/>
      <c r="F72" s="305"/>
      <c r="G72" s="305"/>
      <c r="H72" s="305"/>
      <c r="I72" s="305"/>
      <c r="J72" s="305"/>
      <c r="K72" s="305"/>
      <c r="L72" s="594">
        <f t="shared" si="3"/>
        <v>0</v>
      </c>
    </row>
    <row r="73" spans="2:12" ht="18" customHeight="1" x14ac:dyDescent="0.2">
      <c r="B73" s="314">
        <v>9</v>
      </c>
      <c r="C73" s="298"/>
      <c r="D73" s="308"/>
      <c r="E73" s="309"/>
      <c r="F73" s="305"/>
      <c r="G73" s="305"/>
      <c r="H73" s="305"/>
      <c r="I73" s="305"/>
      <c r="J73" s="305"/>
      <c r="K73" s="305"/>
      <c r="L73" s="594">
        <f t="shared" si="3"/>
        <v>0</v>
      </c>
    </row>
    <row r="74" spans="2:12" ht="18" customHeight="1" x14ac:dyDescent="0.2">
      <c r="B74" s="314">
        <v>10</v>
      </c>
      <c r="C74" s="298"/>
      <c r="D74" s="308"/>
      <c r="E74" s="309"/>
      <c r="F74" s="305"/>
      <c r="G74" s="305"/>
      <c r="H74" s="305"/>
      <c r="I74" s="305"/>
      <c r="J74" s="305"/>
      <c r="K74" s="305"/>
      <c r="L74" s="594">
        <f t="shared" si="3"/>
        <v>0</v>
      </c>
    </row>
    <row r="75" spans="2:12" ht="18" customHeight="1" x14ac:dyDescent="0.2">
      <c r="B75" s="314">
        <v>11</v>
      </c>
      <c r="C75" s="298"/>
      <c r="D75" s="308"/>
      <c r="E75" s="309"/>
      <c r="F75" s="305"/>
      <c r="G75" s="305"/>
      <c r="H75" s="305"/>
      <c r="I75" s="305"/>
      <c r="J75" s="305"/>
      <c r="K75" s="305"/>
      <c r="L75" s="594">
        <f t="shared" si="3"/>
        <v>0</v>
      </c>
    </row>
    <row r="76" spans="2:12" ht="18" customHeight="1" x14ac:dyDescent="0.2">
      <c r="B76" s="314">
        <v>12</v>
      </c>
      <c r="C76" s="298"/>
      <c r="D76" s="308"/>
      <c r="E76" s="309"/>
      <c r="F76" s="305"/>
      <c r="G76" s="305"/>
      <c r="H76" s="305"/>
      <c r="I76" s="305"/>
      <c r="J76" s="305"/>
      <c r="K76" s="305"/>
      <c r="L76" s="594">
        <f t="shared" si="3"/>
        <v>0</v>
      </c>
    </row>
    <row r="77" spans="2:12" ht="18" customHeight="1" x14ac:dyDescent="0.2">
      <c r="B77" s="314">
        <v>13</v>
      </c>
      <c r="C77" s="298"/>
      <c r="D77" s="308"/>
      <c r="E77" s="309"/>
      <c r="F77" s="305"/>
      <c r="G77" s="305"/>
      <c r="H77" s="305"/>
      <c r="I77" s="305"/>
      <c r="J77" s="305"/>
      <c r="K77" s="305"/>
      <c r="L77" s="594">
        <f t="shared" si="3"/>
        <v>0</v>
      </c>
    </row>
    <row r="78" spans="2:12" ht="18" customHeight="1" x14ac:dyDescent="0.2">
      <c r="B78" s="314">
        <v>14</v>
      </c>
      <c r="C78" s="298"/>
      <c r="D78" s="308"/>
      <c r="E78" s="309"/>
      <c r="F78" s="305"/>
      <c r="G78" s="305"/>
      <c r="H78" s="305"/>
      <c r="I78" s="305"/>
      <c r="J78" s="305"/>
      <c r="K78" s="305"/>
      <c r="L78" s="594">
        <f t="shared" si="3"/>
        <v>0</v>
      </c>
    </row>
    <row r="79" spans="2:12" ht="18" customHeight="1" x14ac:dyDescent="0.2">
      <c r="B79" s="314">
        <v>15</v>
      </c>
      <c r="C79" s="298"/>
      <c r="D79" s="308"/>
      <c r="E79" s="309"/>
      <c r="F79" s="305"/>
      <c r="G79" s="305"/>
      <c r="H79" s="305"/>
      <c r="I79" s="305"/>
      <c r="J79" s="305"/>
      <c r="K79" s="305"/>
      <c r="L79" s="594">
        <f t="shared" si="3"/>
        <v>0</v>
      </c>
    </row>
    <row r="80" spans="2:12" ht="18" customHeight="1" x14ac:dyDescent="0.2">
      <c r="B80" s="48" t="s">
        <v>288</v>
      </c>
      <c r="C80" s="16" t="s">
        <v>438</v>
      </c>
      <c r="D80" s="96"/>
      <c r="E80" s="69">
        <f>+SUM(INDEX(E:E,ROW()+1):INDEX(E:E,ROW(E96)-1))</f>
        <v>0</v>
      </c>
      <c r="F80" s="69">
        <f>+SUM(INDEX(F:F,ROW()+1):INDEX(F:F,ROW(F96)-1))</f>
        <v>0</v>
      </c>
      <c r="G80" s="69">
        <f>+SUM(INDEX(G:G,ROW()+1):INDEX(G:G,ROW(G96)-1))</f>
        <v>0</v>
      </c>
      <c r="H80" s="69">
        <f>+SUM(INDEX(H:H,ROW()+1):INDEX(H:H,ROW(H96)-1))</f>
        <v>0</v>
      </c>
      <c r="I80" s="69">
        <f>+SUM(INDEX(I:I,ROW()+1):INDEX(I:I,ROW(I96)-1))</f>
        <v>0</v>
      </c>
      <c r="J80" s="69">
        <f>+SUM(INDEX(J:J,ROW()+1):INDEX(J:J,ROW(J96)-1))</f>
        <v>0</v>
      </c>
      <c r="K80" s="69">
        <f>+SUM(INDEX(K:K,ROW()+1):INDEX(K:K,ROW(K96)-1))</f>
        <v>0</v>
      </c>
      <c r="L80" s="596">
        <f>+SUM(INDEX(L:L,ROW()+1):INDEX(L:L,ROW(L96)-1))</f>
        <v>0</v>
      </c>
    </row>
    <row r="81" spans="2:12" ht="18" customHeight="1" x14ac:dyDescent="0.2">
      <c r="B81" s="303">
        <v>1</v>
      </c>
      <c r="C81" s="310" t="s">
        <v>883</v>
      </c>
      <c r="D81" s="311"/>
      <c r="E81" s="312"/>
      <c r="F81" s="305"/>
      <c r="G81" s="305"/>
      <c r="H81" s="305"/>
      <c r="I81" s="305"/>
      <c r="J81" s="305"/>
      <c r="K81" s="305"/>
      <c r="L81" s="595">
        <f>SUM(F81:K81)</f>
        <v>0</v>
      </c>
    </row>
    <row r="82" spans="2:12" ht="18" customHeight="1" x14ac:dyDescent="0.2">
      <c r="B82" s="300" t="s">
        <v>270</v>
      </c>
      <c r="C82" s="297" t="s">
        <v>884</v>
      </c>
      <c r="D82" s="304"/>
      <c r="E82" s="305"/>
      <c r="F82" s="305"/>
      <c r="G82" s="305"/>
      <c r="H82" s="305"/>
      <c r="I82" s="305"/>
      <c r="J82" s="305"/>
      <c r="K82" s="305"/>
      <c r="L82" s="595">
        <f>SUM(F82:K82)</f>
        <v>0</v>
      </c>
    </row>
    <row r="83" spans="2:12" ht="18" customHeight="1" x14ac:dyDescent="0.2">
      <c r="B83" s="306">
        <v>3</v>
      </c>
      <c r="C83" s="297" t="s">
        <v>885</v>
      </c>
      <c r="D83" s="304"/>
      <c r="E83" s="305"/>
      <c r="F83" s="305"/>
      <c r="G83" s="305"/>
      <c r="H83" s="305"/>
      <c r="I83" s="305"/>
      <c r="J83" s="305"/>
      <c r="K83" s="305"/>
      <c r="L83" s="595">
        <f>SUM(F83:K83)</f>
        <v>0</v>
      </c>
    </row>
    <row r="84" spans="2:12" ht="18" customHeight="1" x14ac:dyDescent="0.2">
      <c r="B84" s="306">
        <v>4</v>
      </c>
      <c r="C84" s="298" t="s">
        <v>886</v>
      </c>
      <c r="D84" s="308"/>
      <c r="E84" s="309"/>
      <c r="F84" s="305"/>
      <c r="G84" s="305"/>
      <c r="H84" s="305"/>
      <c r="I84" s="305"/>
      <c r="J84" s="305"/>
      <c r="K84" s="305"/>
      <c r="L84" s="595"/>
    </row>
    <row r="85" spans="2:12" ht="18" customHeight="1" x14ac:dyDescent="0.2">
      <c r="B85" s="314">
        <v>5</v>
      </c>
      <c r="C85" s="298"/>
      <c r="D85" s="308"/>
      <c r="E85" s="309"/>
      <c r="F85" s="305"/>
      <c r="G85" s="305"/>
      <c r="H85" s="305"/>
      <c r="I85" s="305"/>
      <c r="J85" s="305"/>
      <c r="K85" s="305"/>
      <c r="L85" s="595"/>
    </row>
    <row r="86" spans="2:12" ht="18" customHeight="1" x14ac:dyDescent="0.2">
      <c r="B86" s="314">
        <v>6</v>
      </c>
      <c r="C86" s="298"/>
      <c r="D86" s="308"/>
      <c r="E86" s="309"/>
      <c r="F86" s="305"/>
      <c r="G86" s="305"/>
      <c r="H86" s="305"/>
      <c r="I86" s="305"/>
      <c r="J86" s="305"/>
      <c r="K86" s="305"/>
      <c r="L86" s="595"/>
    </row>
    <row r="87" spans="2:12" ht="18" customHeight="1" x14ac:dyDescent="0.2">
      <c r="B87" s="314">
        <v>7</v>
      </c>
      <c r="C87" s="298"/>
      <c r="D87" s="308"/>
      <c r="E87" s="309"/>
      <c r="F87" s="305"/>
      <c r="G87" s="305"/>
      <c r="H87" s="305"/>
      <c r="I87" s="305"/>
      <c r="J87" s="305"/>
      <c r="K87" s="305"/>
      <c r="L87" s="595"/>
    </row>
    <row r="88" spans="2:12" ht="18" customHeight="1" x14ac:dyDescent="0.2">
      <c r="B88" s="314">
        <v>8</v>
      </c>
      <c r="C88" s="298"/>
      <c r="D88" s="308"/>
      <c r="E88" s="309"/>
      <c r="F88" s="305"/>
      <c r="G88" s="305"/>
      <c r="H88" s="305"/>
      <c r="I88" s="305"/>
      <c r="J88" s="305"/>
      <c r="K88" s="305"/>
      <c r="L88" s="595"/>
    </row>
    <row r="89" spans="2:12" ht="18" customHeight="1" x14ac:dyDescent="0.2">
      <c r="B89" s="314">
        <v>9</v>
      </c>
      <c r="C89" s="298"/>
      <c r="D89" s="308"/>
      <c r="E89" s="309"/>
      <c r="F89" s="305"/>
      <c r="G89" s="305"/>
      <c r="H89" s="305"/>
      <c r="I89" s="305"/>
      <c r="J89" s="305"/>
      <c r="K89" s="305"/>
      <c r="L89" s="595"/>
    </row>
    <row r="90" spans="2:12" ht="18" customHeight="1" x14ac:dyDescent="0.2">
      <c r="B90" s="314">
        <v>10</v>
      </c>
      <c r="C90" s="298"/>
      <c r="D90" s="308"/>
      <c r="E90" s="309"/>
      <c r="F90" s="305"/>
      <c r="G90" s="305"/>
      <c r="H90" s="305"/>
      <c r="I90" s="305"/>
      <c r="J90" s="305"/>
      <c r="K90" s="305"/>
      <c r="L90" s="595"/>
    </row>
    <row r="91" spans="2:12" ht="18" customHeight="1" x14ac:dyDescent="0.2">
      <c r="B91" s="314">
        <v>11</v>
      </c>
      <c r="C91" s="298"/>
      <c r="D91" s="308"/>
      <c r="E91" s="309"/>
      <c r="F91" s="305"/>
      <c r="G91" s="305"/>
      <c r="H91" s="305"/>
      <c r="I91" s="305"/>
      <c r="J91" s="305"/>
      <c r="K91" s="305"/>
      <c r="L91" s="595"/>
    </row>
    <row r="92" spans="2:12" ht="18" customHeight="1" x14ac:dyDescent="0.2">
      <c r="B92" s="314">
        <v>12</v>
      </c>
      <c r="C92" s="298"/>
      <c r="D92" s="308"/>
      <c r="E92" s="309"/>
      <c r="F92" s="305"/>
      <c r="G92" s="305"/>
      <c r="H92" s="305"/>
      <c r="I92" s="305"/>
      <c r="J92" s="305"/>
      <c r="K92" s="305"/>
      <c r="L92" s="595"/>
    </row>
    <row r="93" spans="2:12" ht="18" customHeight="1" x14ac:dyDescent="0.2">
      <c r="B93" s="314">
        <v>13</v>
      </c>
      <c r="C93" s="298"/>
      <c r="D93" s="308"/>
      <c r="E93" s="309"/>
      <c r="F93" s="305"/>
      <c r="G93" s="305"/>
      <c r="H93" s="305"/>
      <c r="I93" s="305"/>
      <c r="J93" s="305"/>
      <c r="K93" s="305"/>
      <c r="L93" s="595"/>
    </row>
    <row r="94" spans="2:12" ht="18" customHeight="1" x14ac:dyDescent="0.2">
      <c r="B94" s="314">
        <v>14</v>
      </c>
      <c r="C94" s="298"/>
      <c r="D94" s="308"/>
      <c r="E94" s="309"/>
      <c r="F94" s="305"/>
      <c r="G94" s="305"/>
      <c r="H94" s="305"/>
      <c r="I94" s="305"/>
      <c r="J94" s="305"/>
      <c r="K94" s="305"/>
      <c r="L94" s="595">
        <f>SUM(F94:K94)</f>
        <v>0</v>
      </c>
    </row>
    <row r="95" spans="2:12" ht="18" customHeight="1" x14ac:dyDescent="0.2">
      <c r="B95" s="314">
        <v>15</v>
      </c>
      <c r="C95" s="298"/>
      <c r="D95" s="308"/>
      <c r="E95" s="309"/>
      <c r="F95" s="309"/>
      <c r="G95" s="309"/>
      <c r="H95" s="309"/>
      <c r="I95" s="309"/>
      <c r="J95" s="309"/>
      <c r="K95" s="309"/>
      <c r="L95" s="595">
        <f>SUM(F95:K95)</f>
        <v>0</v>
      </c>
    </row>
    <row r="96" spans="2:12" ht="18" customHeight="1" x14ac:dyDescent="0.2">
      <c r="B96" s="42" t="s">
        <v>289</v>
      </c>
      <c r="C96" s="96" t="s">
        <v>439</v>
      </c>
      <c r="D96" s="96"/>
      <c r="E96" s="69">
        <f>+SUM(INDEX(E:E,ROW()+1):INDEX(E:E,ROW(E103)-1))</f>
        <v>0</v>
      </c>
      <c r="F96" s="69">
        <f>+SUM(INDEX(F:F,ROW()+1):INDEX(F:F,ROW(F103)-1))</f>
        <v>0</v>
      </c>
      <c r="G96" s="69">
        <f>+SUM(INDEX(G:G,ROW()+1):INDEX(G:G,ROW(G103)-1))</f>
        <v>0</v>
      </c>
      <c r="H96" s="69">
        <f>+SUM(INDEX(H:H,ROW()+1):INDEX(H:H,ROW(H103)-1))</f>
        <v>0</v>
      </c>
      <c r="I96" s="69">
        <f>+SUM(INDEX(I:I,ROW()+1):INDEX(I:I,ROW(I103)-1))</f>
        <v>0</v>
      </c>
      <c r="J96" s="69">
        <f>+SUM(INDEX(J:J,ROW()+1):INDEX(J:J,ROW(J103)-1))</f>
        <v>0</v>
      </c>
      <c r="K96" s="69">
        <f>+SUM(INDEX(K:K,ROW()+1):INDEX(K:K,ROW(K103)-1))</f>
        <v>0</v>
      </c>
      <c r="L96" s="596">
        <f>+SUM(INDEX(L:L,ROW()+1):INDEX(L:L,ROW(L103)-1))</f>
        <v>0</v>
      </c>
    </row>
    <row r="97" spans="2:12" ht="18" customHeight="1" x14ac:dyDescent="0.2">
      <c r="B97" s="303">
        <v>1</v>
      </c>
      <c r="C97" s="311"/>
      <c r="D97" s="311"/>
      <c r="E97" s="312"/>
      <c r="F97" s="312"/>
      <c r="G97" s="312"/>
      <c r="H97" s="312"/>
      <c r="I97" s="312"/>
      <c r="J97" s="312"/>
      <c r="K97" s="312"/>
      <c r="L97" s="597">
        <f>SUM(F97:K97)</f>
        <v>0</v>
      </c>
    </row>
    <row r="98" spans="2:12" ht="18" customHeight="1" x14ac:dyDescent="0.2">
      <c r="B98" s="315">
        <v>2</v>
      </c>
      <c r="C98" s="311"/>
      <c r="D98" s="311"/>
      <c r="E98" s="312"/>
      <c r="F98" s="312"/>
      <c r="G98" s="312"/>
      <c r="H98" s="312"/>
      <c r="I98" s="312"/>
      <c r="J98" s="312"/>
      <c r="K98" s="312"/>
      <c r="L98" s="594"/>
    </row>
    <row r="99" spans="2:12" ht="18" customHeight="1" x14ac:dyDescent="0.2">
      <c r="B99" s="315">
        <v>3</v>
      </c>
      <c r="C99" s="311"/>
      <c r="D99" s="311"/>
      <c r="E99" s="312"/>
      <c r="F99" s="312"/>
      <c r="G99" s="312"/>
      <c r="H99" s="312"/>
      <c r="I99" s="312"/>
      <c r="J99" s="312"/>
      <c r="K99" s="312"/>
      <c r="L99" s="594"/>
    </row>
    <row r="100" spans="2:12" ht="18" customHeight="1" x14ac:dyDescent="0.2">
      <c r="B100" s="315">
        <v>4</v>
      </c>
      <c r="C100" s="311"/>
      <c r="D100" s="311"/>
      <c r="E100" s="312"/>
      <c r="F100" s="312"/>
      <c r="G100" s="312"/>
      <c r="H100" s="312"/>
      <c r="I100" s="312"/>
      <c r="J100" s="312"/>
      <c r="K100" s="312"/>
      <c r="L100" s="594"/>
    </row>
    <row r="101" spans="2:12" ht="18" customHeight="1" x14ac:dyDescent="0.2">
      <c r="B101" s="315">
        <v>5</v>
      </c>
      <c r="C101" s="311"/>
      <c r="D101" s="311"/>
      <c r="E101" s="312"/>
      <c r="F101" s="312"/>
      <c r="G101" s="312"/>
      <c r="H101" s="312"/>
      <c r="I101" s="312"/>
      <c r="J101" s="312"/>
      <c r="K101" s="312"/>
      <c r="L101" s="595">
        <f>SUM(F101:K101)</f>
        <v>0</v>
      </c>
    </row>
    <row r="102" spans="2:12" ht="18" customHeight="1" x14ac:dyDescent="0.2">
      <c r="B102" s="307" t="s">
        <v>274</v>
      </c>
      <c r="C102" s="308"/>
      <c r="D102" s="308"/>
      <c r="E102" s="309"/>
      <c r="F102" s="309"/>
      <c r="G102" s="309"/>
      <c r="H102" s="309"/>
      <c r="I102" s="309"/>
      <c r="J102" s="309"/>
      <c r="K102" s="309"/>
      <c r="L102" s="595">
        <f>SUM(F102:K102)</f>
        <v>0</v>
      </c>
    </row>
    <row r="103" spans="2:12" ht="18" customHeight="1" x14ac:dyDescent="0.2">
      <c r="B103" s="42"/>
      <c r="C103" s="323" t="s">
        <v>440</v>
      </c>
      <c r="D103" s="667"/>
      <c r="E103" s="69">
        <f t="shared" ref="E103:L103" si="4">+E64+E80+E96</f>
        <v>0</v>
      </c>
      <c r="F103" s="199">
        <f t="shared" si="4"/>
        <v>0</v>
      </c>
      <c r="G103" s="199">
        <f t="shared" si="4"/>
        <v>0</v>
      </c>
      <c r="H103" s="199">
        <f t="shared" si="4"/>
        <v>0</v>
      </c>
      <c r="I103" s="199">
        <f t="shared" si="4"/>
        <v>0</v>
      </c>
      <c r="J103" s="199">
        <f t="shared" si="4"/>
        <v>0</v>
      </c>
      <c r="K103" s="199">
        <f t="shared" si="4"/>
        <v>0</v>
      </c>
      <c r="L103" s="123">
        <f t="shared" si="4"/>
        <v>0</v>
      </c>
    </row>
    <row r="104" spans="2:12" ht="18" customHeight="1" thickBot="1" x14ac:dyDescent="0.25">
      <c r="B104" s="668"/>
      <c r="C104" s="1213" t="s">
        <v>561</v>
      </c>
      <c r="D104" s="1214"/>
      <c r="E104" s="1215"/>
      <c r="F104" s="661">
        <f t="shared" ref="F104:K104" si="5">IF($P103=0,0,F103/$P103)</f>
        <v>0</v>
      </c>
      <c r="G104" s="661">
        <f t="shared" si="5"/>
        <v>0</v>
      </c>
      <c r="H104" s="661">
        <f t="shared" si="5"/>
        <v>0</v>
      </c>
      <c r="I104" s="661">
        <f t="shared" si="5"/>
        <v>0</v>
      </c>
      <c r="J104" s="661">
        <f t="shared" si="5"/>
        <v>0</v>
      </c>
      <c r="K104" s="661">
        <f t="shared" si="5"/>
        <v>0</v>
      </c>
      <c r="L104" s="662">
        <f>SUM(F104:K104)</f>
        <v>0</v>
      </c>
    </row>
    <row r="105" spans="2:12" ht="13.5" thickTop="1" x14ac:dyDescent="0.2"/>
    <row r="107" spans="2:12" x14ac:dyDescent="0.2">
      <c r="B107" s="1057" t="s">
        <v>717</v>
      </c>
      <c r="C107" s="1057"/>
      <c r="D107" s="1057"/>
      <c r="E107" s="1057"/>
      <c r="F107" s="1057"/>
      <c r="G107" s="1057"/>
      <c r="H107" s="1057"/>
      <c r="I107" s="1057"/>
      <c r="J107" s="1057"/>
      <c r="K107" s="1057"/>
      <c r="L107" s="1058"/>
    </row>
    <row r="109" spans="2:12" ht="13.5" thickBot="1" x14ac:dyDescent="0.25"/>
    <row r="110" spans="2:12" ht="13.5" thickTop="1" x14ac:dyDescent="0.2">
      <c r="B110" s="1201" t="s">
        <v>469</v>
      </c>
      <c r="C110" s="1202"/>
      <c r="D110" s="1202"/>
      <c r="E110" s="1202"/>
      <c r="F110" s="1202"/>
      <c r="G110" s="1202"/>
      <c r="H110" s="1202"/>
      <c r="I110" s="1202"/>
      <c r="J110" s="1202"/>
      <c r="K110" s="1202"/>
      <c r="L110" s="352" t="s">
        <v>451</v>
      </c>
    </row>
    <row r="111" spans="2:12" x14ac:dyDescent="0.2">
      <c r="B111" s="1203"/>
      <c r="C111" s="1205" t="s">
        <v>27</v>
      </c>
      <c r="D111" s="1207" t="s">
        <v>30</v>
      </c>
      <c r="E111" s="1205" t="s">
        <v>132</v>
      </c>
      <c r="F111" s="1208" t="str">
        <f>+CONCATENATE("Укупна улагања у ",'Poc. strana'!$C$19-3,". години")</f>
        <v>Укупна улагања у -3. години</v>
      </c>
      <c r="G111" s="1209"/>
      <c r="H111" s="1209"/>
      <c r="I111" s="1209"/>
      <c r="J111" s="1209"/>
      <c r="K111" s="1210"/>
      <c r="L111" s="1211" t="s">
        <v>887</v>
      </c>
    </row>
    <row r="112" spans="2:12" ht="25.5" x14ac:dyDescent="0.2">
      <c r="B112" s="1204"/>
      <c r="C112" s="1206"/>
      <c r="D112" s="1206"/>
      <c r="E112" s="1206"/>
      <c r="F112" s="351" t="s">
        <v>431</v>
      </c>
      <c r="G112" s="348" t="s">
        <v>432</v>
      </c>
      <c r="H112" s="348" t="s">
        <v>433</v>
      </c>
      <c r="I112" s="348" t="s">
        <v>434</v>
      </c>
      <c r="J112" s="348" t="s">
        <v>435</v>
      </c>
      <c r="K112" s="350" t="s">
        <v>436</v>
      </c>
      <c r="L112" s="1212"/>
    </row>
    <row r="113" spans="2:12" x14ac:dyDescent="0.2">
      <c r="B113" s="349"/>
      <c r="C113" s="348" t="s">
        <v>372</v>
      </c>
      <c r="D113" s="348" t="s">
        <v>373</v>
      </c>
      <c r="E113" s="348" t="s">
        <v>374</v>
      </c>
      <c r="F113" s="348" t="s">
        <v>375</v>
      </c>
      <c r="G113" s="348" t="s">
        <v>376</v>
      </c>
      <c r="H113" s="348" t="s">
        <v>377</v>
      </c>
      <c r="I113" s="348" t="s">
        <v>378</v>
      </c>
      <c r="J113" s="348" t="s">
        <v>379</v>
      </c>
      <c r="K113" s="348" t="s">
        <v>380</v>
      </c>
      <c r="L113" s="347" t="s">
        <v>381</v>
      </c>
    </row>
    <row r="114" spans="2:12" x14ac:dyDescent="0.2">
      <c r="B114" s="13" t="s">
        <v>287</v>
      </c>
      <c r="C114" s="374" t="s">
        <v>437</v>
      </c>
      <c r="D114" s="375"/>
      <c r="E114" s="97">
        <f>+SUM(INDEX(E:E,ROW()+1):INDEX(E:E,ROW(E130)-1))</f>
        <v>0</v>
      </c>
      <c r="F114" s="69">
        <f>+SUM(INDEX(F:F,ROW()+1):INDEX(F:F,ROW(F130)-1))</f>
        <v>0</v>
      </c>
      <c r="G114" s="69">
        <f>+SUM(INDEX(G:G,ROW()+1):INDEX(G:G,ROW(G130)-1))</f>
        <v>0</v>
      </c>
      <c r="H114" s="69">
        <f>+SUM(INDEX(H:H,ROW()+1):INDEX(H:H,ROW(H130)-1))</f>
        <v>0</v>
      </c>
      <c r="I114" s="69">
        <f>+SUM(INDEX(I:I,ROW()+1):INDEX(I:I,ROW(I130)-1))</f>
        <v>0</v>
      </c>
      <c r="J114" s="27">
        <f>+SUM(INDEX(J:J,ROW()+1):INDEX(J:J,ROW(J130)-1))</f>
        <v>0</v>
      </c>
      <c r="K114" s="200">
        <f>+SUM(INDEX(K:K,ROW()+1):INDEX(K:K,ROW(K130)-1))</f>
        <v>0</v>
      </c>
      <c r="L114" s="29">
        <f>+SUM(INDEX(L:L,ROW()+1):INDEX(L:L,ROW(L130)-1))</f>
        <v>0</v>
      </c>
    </row>
    <row r="115" spans="2:12" x14ac:dyDescent="0.2">
      <c r="B115" s="315">
        <v>1</v>
      </c>
      <c r="C115" s="310"/>
      <c r="D115" s="344"/>
      <c r="E115" s="312"/>
      <c r="F115" s="312"/>
      <c r="G115" s="312"/>
      <c r="H115" s="312"/>
      <c r="I115" s="312"/>
      <c r="J115" s="312"/>
      <c r="K115" s="312"/>
      <c r="L115" s="594">
        <f t="shared" ref="L115:L129" si="6">SUM(F115:K115)</f>
        <v>0</v>
      </c>
    </row>
    <row r="116" spans="2:12" x14ac:dyDescent="0.2">
      <c r="B116" s="300" t="s">
        <v>270</v>
      </c>
      <c r="C116" s="297"/>
      <c r="D116" s="308"/>
      <c r="E116" s="305"/>
      <c r="F116" s="312"/>
      <c r="G116" s="312"/>
      <c r="H116" s="312"/>
      <c r="I116" s="312"/>
      <c r="J116" s="312"/>
      <c r="K116" s="312"/>
      <c r="L116" s="595">
        <f t="shared" si="6"/>
        <v>0</v>
      </c>
    </row>
    <row r="117" spans="2:12" x14ac:dyDescent="0.2">
      <c r="B117" s="306">
        <v>3</v>
      </c>
      <c r="C117" s="297"/>
      <c r="D117" s="308"/>
      <c r="E117" s="305"/>
      <c r="F117" s="305"/>
      <c r="G117" s="305"/>
      <c r="H117" s="305"/>
      <c r="I117" s="305"/>
      <c r="J117" s="305"/>
      <c r="K117" s="305"/>
      <c r="L117" s="595">
        <f t="shared" si="6"/>
        <v>0</v>
      </c>
    </row>
    <row r="118" spans="2:12" x14ac:dyDescent="0.2">
      <c r="B118" s="306">
        <v>4</v>
      </c>
      <c r="C118" s="297"/>
      <c r="D118" s="308"/>
      <c r="E118" s="305"/>
      <c r="F118" s="305"/>
      <c r="G118" s="305"/>
      <c r="H118" s="305"/>
      <c r="I118" s="305"/>
      <c r="J118" s="305"/>
      <c r="K118" s="305"/>
      <c r="L118" s="594">
        <f t="shared" si="6"/>
        <v>0</v>
      </c>
    </row>
    <row r="119" spans="2:12" x14ac:dyDescent="0.2">
      <c r="B119" s="314">
        <v>5</v>
      </c>
      <c r="C119" s="298"/>
      <c r="D119" s="308"/>
      <c r="E119" s="309"/>
      <c r="F119" s="305"/>
      <c r="G119" s="305"/>
      <c r="H119" s="305"/>
      <c r="I119" s="305"/>
      <c r="J119" s="305"/>
      <c r="K119" s="305"/>
      <c r="L119" s="594">
        <f t="shared" si="6"/>
        <v>0</v>
      </c>
    </row>
    <row r="120" spans="2:12" x14ac:dyDescent="0.2">
      <c r="B120" s="314">
        <v>6</v>
      </c>
      <c r="C120" s="298"/>
      <c r="D120" s="308"/>
      <c r="E120" s="309"/>
      <c r="F120" s="305"/>
      <c r="G120" s="305"/>
      <c r="H120" s="305"/>
      <c r="I120" s="305"/>
      <c r="J120" s="305"/>
      <c r="K120" s="305"/>
      <c r="L120" s="594">
        <f t="shared" si="6"/>
        <v>0</v>
      </c>
    </row>
    <row r="121" spans="2:12" x14ac:dyDescent="0.2">
      <c r="B121" s="314">
        <v>7</v>
      </c>
      <c r="C121" s="298"/>
      <c r="D121" s="308"/>
      <c r="E121" s="309"/>
      <c r="F121" s="305"/>
      <c r="G121" s="305"/>
      <c r="H121" s="305"/>
      <c r="I121" s="305"/>
      <c r="J121" s="305"/>
      <c r="K121" s="305"/>
      <c r="L121" s="594">
        <f t="shared" si="6"/>
        <v>0</v>
      </c>
    </row>
    <row r="122" spans="2:12" x14ac:dyDescent="0.2">
      <c r="B122" s="314">
        <v>8</v>
      </c>
      <c r="C122" s="298"/>
      <c r="D122" s="308"/>
      <c r="E122" s="309"/>
      <c r="F122" s="305"/>
      <c r="G122" s="305"/>
      <c r="H122" s="305"/>
      <c r="I122" s="305"/>
      <c r="J122" s="305"/>
      <c r="K122" s="305"/>
      <c r="L122" s="594">
        <f t="shared" si="6"/>
        <v>0</v>
      </c>
    </row>
    <row r="123" spans="2:12" x14ac:dyDescent="0.2">
      <c r="B123" s="314">
        <v>9</v>
      </c>
      <c r="C123" s="298"/>
      <c r="D123" s="308"/>
      <c r="E123" s="309"/>
      <c r="F123" s="305"/>
      <c r="G123" s="305"/>
      <c r="H123" s="305"/>
      <c r="I123" s="305"/>
      <c r="J123" s="305"/>
      <c r="K123" s="305"/>
      <c r="L123" s="594">
        <f t="shared" si="6"/>
        <v>0</v>
      </c>
    </row>
    <row r="124" spans="2:12" x14ac:dyDescent="0.2">
      <c r="B124" s="314">
        <v>10</v>
      </c>
      <c r="C124" s="298"/>
      <c r="D124" s="308"/>
      <c r="E124" s="309"/>
      <c r="F124" s="305"/>
      <c r="G124" s="305"/>
      <c r="H124" s="305"/>
      <c r="I124" s="305"/>
      <c r="J124" s="305"/>
      <c r="K124" s="305"/>
      <c r="L124" s="594">
        <f t="shared" si="6"/>
        <v>0</v>
      </c>
    </row>
    <row r="125" spans="2:12" x14ac:dyDescent="0.2">
      <c r="B125" s="314">
        <v>11</v>
      </c>
      <c r="C125" s="298"/>
      <c r="D125" s="308"/>
      <c r="E125" s="309"/>
      <c r="F125" s="305"/>
      <c r="G125" s="305"/>
      <c r="H125" s="305"/>
      <c r="I125" s="305"/>
      <c r="J125" s="305"/>
      <c r="K125" s="305"/>
      <c r="L125" s="594">
        <f t="shared" si="6"/>
        <v>0</v>
      </c>
    </row>
    <row r="126" spans="2:12" x14ac:dyDescent="0.2">
      <c r="B126" s="314">
        <v>12</v>
      </c>
      <c r="C126" s="298"/>
      <c r="D126" s="308"/>
      <c r="E126" s="309"/>
      <c r="F126" s="305"/>
      <c r="G126" s="305"/>
      <c r="H126" s="305"/>
      <c r="I126" s="305"/>
      <c r="J126" s="305"/>
      <c r="K126" s="305"/>
      <c r="L126" s="594">
        <f t="shared" si="6"/>
        <v>0</v>
      </c>
    </row>
    <row r="127" spans="2:12" x14ac:dyDescent="0.2">
      <c r="B127" s="314">
        <v>13</v>
      </c>
      <c r="C127" s="298"/>
      <c r="D127" s="308"/>
      <c r="E127" s="309"/>
      <c r="F127" s="305"/>
      <c r="G127" s="305"/>
      <c r="H127" s="305"/>
      <c r="I127" s="305"/>
      <c r="J127" s="305"/>
      <c r="K127" s="305"/>
      <c r="L127" s="594">
        <f t="shared" si="6"/>
        <v>0</v>
      </c>
    </row>
    <row r="128" spans="2:12" x14ac:dyDescent="0.2">
      <c r="B128" s="314">
        <v>14</v>
      </c>
      <c r="C128" s="298"/>
      <c r="D128" s="308"/>
      <c r="E128" s="309"/>
      <c r="F128" s="305"/>
      <c r="G128" s="305"/>
      <c r="H128" s="305"/>
      <c r="I128" s="305"/>
      <c r="J128" s="305"/>
      <c r="K128" s="305"/>
      <c r="L128" s="594">
        <f t="shared" si="6"/>
        <v>0</v>
      </c>
    </row>
    <row r="129" spans="2:12" x14ac:dyDescent="0.2">
      <c r="B129" s="314">
        <v>15</v>
      </c>
      <c r="C129" s="298"/>
      <c r="D129" s="308"/>
      <c r="E129" s="309"/>
      <c r="F129" s="305"/>
      <c r="G129" s="305"/>
      <c r="H129" s="305"/>
      <c r="I129" s="305"/>
      <c r="J129" s="305"/>
      <c r="K129" s="305"/>
      <c r="L129" s="594">
        <f t="shared" si="6"/>
        <v>0</v>
      </c>
    </row>
    <row r="130" spans="2:12" x14ac:dyDescent="0.2">
      <c r="B130" s="48" t="s">
        <v>288</v>
      </c>
      <c r="C130" s="16" t="s">
        <v>438</v>
      </c>
      <c r="D130" s="96"/>
      <c r="E130" s="69">
        <f>+SUM(INDEX(E:E,ROW()+1):INDEX(E:E,ROW(E146)-1))</f>
        <v>0</v>
      </c>
      <c r="F130" s="69">
        <f>+SUM(INDEX(F:F,ROW()+1):INDEX(F:F,ROW(F146)-1))</f>
        <v>0</v>
      </c>
      <c r="G130" s="69">
        <f>+SUM(INDEX(G:G,ROW()+1):INDEX(G:G,ROW(G146)-1))</f>
        <v>0</v>
      </c>
      <c r="H130" s="69">
        <f>+SUM(INDEX(H:H,ROW()+1):INDEX(H:H,ROW(H146)-1))</f>
        <v>0</v>
      </c>
      <c r="I130" s="69">
        <f>+SUM(INDEX(I:I,ROW()+1):INDEX(I:I,ROW(I146)-1))</f>
        <v>0</v>
      </c>
      <c r="J130" s="69">
        <f>+SUM(INDEX(J:J,ROW()+1):INDEX(J:J,ROW(J146)-1))</f>
        <v>0</v>
      </c>
      <c r="K130" s="69">
        <f>+SUM(INDEX(K:K,ROW()+1):INDEX(K:K,ROW(K146)-1))</f>
        <v>0</v>
      </c>
      <c r="L130" s="596">
        <f>+SUM(INDEX(L:L,ROW()+1):INDEX(L:L,ROW(L146)-1))</f>
        <v>0</v>
      </c>
    </row>
    <row r="131" spans="2:12" x14ac:dyDescent="0.2">
      <c r="B131" s="303">
        <v>1</v>
      </c>
      <c r="C131" s="310" t="s">
        <v>883</v>
      </c>
      <c r="D131" s="311"/>
      <c r="E131" s="312"/>
      <c r="F131" s="305"/>
      <c r="G131" s="305"/>
      <c r="H131" s="305"/>
      <c r="I131" s="305"/>
      <c r="J131" s="305"/>
      <c r="K131" s="305"/>
      <c r="L131" s="595">
        <f>SUM(F131:K131)</f>
        <v>0</v>
      </c>
    </row>
    <row r="132" spans="2:12" x14ac:dyDescent="0.2">
      <c r="B132" s="300" t="s">
        <v>270</v>
      </c>
      <c r="C132" s="297" t="s">
        <v>884</v>
      </c>
      <c r="D132" s="304"/>
      <c r="E132" s="305"/>
      <c r="F132" s="305"/>
      <c r="G132" s="305"/>
      <c r="H132" s="305"/>
      <c r="I132" s="305"/>
      <c r="J132" s="305"/>
      <c r="K132" s="305"/>
      <c r="L132" s="595">
        <f>SUM(F132:K132)</f>
        <v>0</v>
      </c>
    </row>
    <row r="133" spans="2:12" x14ac:dyDescent="0.2">
      <c r="B133" s="306">
        <v>3</v>
      </c>
      <c r="C133" s="297" t="s">
        <v>885</v>
      </c>
      <c r="D133" s="304"/>
      <c r="E133" s="305"/>
      <c r="F133" s="305"/>
      <c r="G133" s="305"/>
      <c r="H133" s="305"/>
      <c r="I133" s="305"/>
      <c r="J133" s="305"/>
      <c r="K133" s="305"/>
      <c r="L133" s="595"/>
    </row>
    <row r="134" spans="2:12" x14ac:dyDescent="0.2">
      <c r="B134" s="306">
        <v>4</v>
      </c>
      <c r="C134" s="298" t="s">
        <v>886</v>
      </c>
      <c r="D134" s="304"/>
      <c r="E134" s="305"/>
      <c r="F134" s="305"/>
      <c r="G134" s="305"/>
      <c r="H134" s="305"/>
      <c r="I134" s="305"/>
      <c r="J134" s="305"/>
      <c r="K134" s="305"/>
      <c r="L134" s="595"/>
    </row>
    <row r="135" spans="2:12" x14ac:dyDescent="0.2">
      <c r="B135" s="314">
        <v>5</v>
      </c>
      <c r="C135" s="298"/>
      <c r="D135" s="304"/>
      <c r="E135" s="305"/>
      <c r="F135" s="305"/>
      <c r="G135" s="305"/>
      <c r="H135" s="305"/>
      <c r="I135" s="305"/>
      <c r="J135" s="305"/>
      <c r="K135" s="305"/>
      <c r="L135" s="595"/>
    </row>
    <row r="136" spans="2:12" x14ac:dyDescent="0.2">
      <c r="B136" s="314">
        <v>6</v>
      </c>
      <c r="C136" s="298"/>
      <c r="D136" s="304"/>
      <c r="E136" s="305"/>
      <c r="F136" s="305"/>
      <c r="G136" s="305"/>
      <c r="H136" s="305"/>
      <c r="I136" s="305"/>
      <c r="J136" s="305"/>
      <c r="K136" s="305"/>
      <c r="L136" s="595"/>
    </row>
    <row r="137" spans="2:12" x14ac:dyDescent="0.2">
      <c r="B137" s="314">
        <v>7</v>
      </c>
      <c r="C137" s="298"/>
      <c r="D137" s="304"/>
      <c r="E137" s="305"/>
      <c r="F137" s="305"/>
      <c r="G137" s="305"/>
      <c r="H137" s="305"/>
      <c r="I137" s="305"/>
      <c r="J137" s="305"/>
      <c r="K137" s="305"/>
      <c r="L137" s="595"/>
    </row>
    <row r="138" spans="2:12" x14ac:dyDescent="0.2">
      <c r="B138" s="314">
        <v>8</v>
      </c>
      <c r="C138" s="298"/>
      <c r="D138" s="304"/>
      <c r="E138" s="305"/>
      <c r="F138" s="305"/>
      <c r="G138" s="305"/>
      <c r="H138" s="305"/>
      <c r="I138" s="305"/>
      <c r="J138" s="305"/>
      <c r="K138" s="305"/>
      <c r="L138" s="595"/>
    </row>
    <row r="139" spans="2:12" x14ac:dyDescent="0.2">
      <c r="B139" s="314">
        <v>9</v>
      </c>
      <c r="C139" s="298"/>
      <c r="D139" s="304"/>
      <c r="E139" s="305"/>
      <c r="F139" s="305"/>
      <c r="G139" s="305"/>
      <c r="H139" s="305"/>
      <c r="I139" s="305"/>
      <c r="J139" s="305"/>
      <c r="K139" s="305"/>
      <c r="L139" s="595"/>
    </row>
    <row r="140" spans="2:12" x14ac:dyDescent="0.2">
      <c r="B140" s="314">
        <v>10</v>
      </c>
      <c r="C140" s="298"/>
      <c r="D140" s="304"/>
      <c r="E140" s="305"/>
      <c r="F140" s="305"/>
      <c r="G140" s="305"/>
      <c r="H140" s="305"/>
      <c r="I140" s="305"/>
      <c r="J140" s="305"/>
      <c r="K140" s="305"/>
      <c r="L140" s="595"/>
    </row>
    <row r="141" spans="2:12" x14ac:dyDescent="0.2">
      <c r="B141" s="314">
        <v>11</v>
      </c>
      <c r="C141" s="298"/>
      <c r="D141" s="304"/>
      <c r="E141" s="305"/>
      <c r="F141" s="305"/>
      <c r="G141" s="305"/>
      <c r="H141" s="305"/>
      <c r="I141" s="305"/>
      <c r="J141" s="305"/>
      <c r="K141" s="305"/>
      <c r="L141" s="595"/>
    </row>
    <row r="142" spans="2:12" x14ac:dyDescent="0.2">
      <c r="B142" s="314">
        <v>12</v>
      </c>
      <c r="C142" s="298"/>
      <c r="D142" s="304"/>
      <c r="E142" s="305"/>
      <c r="F142" s="305"/>
      <c r="G142" s="305"/>
      <c r="H142" s="305"/>
      <c r="I142" s="305"/>
      <c r="J142" s="305"/>
      <c r="K142" s="305"/>
      <c r="L142" s="595"/>
    </row>
    <row r="143" spans="2:12" x14ac:dyDescent="0.2">
      <c r="B143" s="314">
        <v>13</v>
      </c>
      <c r="C143" s="298"/>
      <c r="D143" s="304"/>
      <c r="E143" s="305"/>
      <c r="F143" s="305"/>
      <c r="G143" s="305"/>
      <c r="H143" s="305"/>
      <c r="I143" s="305"/>
      <c r="J143" s="305"/>
      <c r="K143" s="305"/>
      <c r="L143" s="595">
        <f>SUM(F143:K143)</f>
        <v>0</v>
      </c>
    </row>
    <row r="144" spans="2:12" x14ac:dyDescent="0.2">
      <c r="B144" s="314">
        <v>14</v>
      </c>
      <c r="C144" s="298"/>
      <c r="D144" s="308"/>
      <c r="E144" s="309"/>
      <c r="F144" s="305"/>
      <c r="G144" s="305"/>
      <c r="H144" s="305"/>
      <c r="I144" s="305"/>
      <c r="J144" s="305"/>
      <c r="K144" s="305"/>
      <c r="L144" s="595">
        <f>SUM(F144:K144)</f>
        <v>0</v>
      </c>
    </row>
    <row r="145" spans="2:12" x14ac:dyDescent="0.2">
      <c r="B145" s="314">
        <v>15</v>
      </c>
      <c r="C145" s="298"/>
      <c r="D145" s="308"/>
      <c r="E145" s="309"/>
      <c r="F145" s="309"/>
      <c r="G145" s="309"/>
      <c r="H145" s="309"/>
      <c r="I145" s="309"/>
      <c r="J145" s="309"/>
      <c r="K145" s="309"/>
      <c r="L145" s="595">
        <f>SUM(F145:K145)</f>
        <v>0</v>
      </c>
    </row>
    <row r="146" spans="2:12" x14ac:dyDescent="0.2">
      <c r="B146" s="42" t="s">
        <v>289</v>
      </c>
      <c r="C146" s="96" t="s">
        <v>439</v>
      </c>
      <c r="D146" s="96"/>
      <c r="E146" s="69">
        <f>+SUM(INDEX(E:E,ROW()+1):INDEX(E:E,ROW(E153)-1))</f>
        <v>0</v>
      </c>
      <c r="F146" s="69">
        <f>+SUM(INDEX(F:F,ROW()+1):INDEX(F:F,ROW(F153)-1))</f>
        <v>0</v>
      </c>
      <c r="G146" s="69">
        <f>+SUM(INDEX(G:G,ROW()+1):INDEX(G:G,ROW(G153)-1))</f>
        <v>0</v>
      </c>
      <c r="H146" s="69">
        <f>+SUM(INDEX(H:H,ROW()+1):INDEX(H:H,ROW(H153)-1))</f>
        <v>0</v>
      </c>
      <c r="I146" s="69">
        <f>+SUM(INDEX(I:I,ROW()+1):INDEX(I:I,ROW(I153)-1))</f>
        <v>0</v>
      </c>
      <c r="J146" s="69">
        <f>+SUM(INDEX(J:J,ROW()+1):INDEX(J:J,ROW(J153)-1))</f>
        <v>0</v>
      </c>
      <c r="K146" s="69">
        <f>+SUM(INDEX(K:K,ROW()+1):INDEX(K:K,ROW(K153)-1))</f>
        <v>0</v>
      </c>
      <c r="L146" s="596">
        <f>+SUM(INDEX(L:L,ROW()+1):INDEX(L:L,ROW(L153)-1))</f>
        <v>0</v>
      </c>
    </row>
    <row r="147" spans="2:12" x14ac:dyDescent="0.2">
      <c r="B147" s="303">
        <v>1</v>
      </c>
      <c r="C147" s="311"/>
      <c r="D147" s="311"/>
      <c r="E147" s="312"/>
      <c r="F147" s="312"/>
      <c r="G147" s="312"/>
      <c r="H147" s="312"/>
      <c r="I147" s="312"/>
      <c r="J147" s="312"/>
      <c r="K147" s="312"/>
      <c r="L147" s="597">
        <f>SUM(F147:K147)</f>
        <v>0</v>
      </c>
    </row>
    <row r="148" spans="2:12" x14ac:dyDescent="0.2">
      <c r="B148" s="315">
        <v>2</v>
      </c>
      <c r="C148" s="311"/>
      <c r="D148" s="311"/>
      <c r="E148" s="312"/>
      <c r="F148" s="312"/>
      <c r="G148" s="312"/>
      <c r="H148" s="312"/>
      <c r="I148" s="312"/>
      <c r="J148" s="312"/>
      <c r="K148" s="312"/>
      <c r="L148" s="594"/>
    </row>
    <row r="149" spans="2:12" x14ac:dyDescent="0.2">
      <c r="B149" s="315">
        <v>3</v>
      </c>
      <c r="C149" s="311"/>
      <c r="D149" s="311"/>
      <c r="E149" s="312"/>
      <c r="F149" s="312"/>
      <c r="G149" s="312"/>
      <c r="H149" s="312"/>
      <c r="I149" s="312"/>
      <c r="J149" s="312"/>
      <c r="K149" s="312"/>
      <c r="L149" s="594"/>
    </row>
    <row r="150" spans="2:12" x14ac:dyDescent="0.2">
      <c r="B150" s="315">
        <v>4</v>
      </c>
      <c r="C150" s="311"/>
      <c r="D150" s="311"/>
      <c r="E150" s="312"/>
      <c r="F150" s="312"/>
      <c r="G150" s="312"/>
      <c r="H150" s="312"/>
      <c r="I150" s="312"/>
      <c r="J150" s="312"/>
      <c r="K150" s="312"/>
      <c r="L150" s="594"/>
    </row>
    <row r="151" spans="2:12" x14ac:dyDescent="0.2">
      <c r="B151" s="315">
        <v>5</v>
      </c>
      <c r="C151" s="311"/>
      <c r="D151" s="311"/>
      <c r="E151" s="312"/>
      <c r="F151" s="312"/>
      <c r="G151" s="312"/>
      <c r="H151" s="312"/>
      <c r="I151" s="312"/>
      <c r="J151" s="312"/>
      <c r="K151" s="312"/>
      <c r="L151" s="595">
        <f>SUM(F151:K151)</f>
        <v>0</v>
      </c>
    </row>
    <row r="152" spans="2:12" x14ac:dyDescent="0.2">
      <c r="B152" s="307" t="s">
        <v>274</v>
      </c>
      <c r="C152" s="308"/>
      <c r="D152" s="308"/>
      <c r="E152" s="309"/>
      <c r="F152" s="309"/>
      <c r="G152" s="309"/>
      <c r="H152" s="309"/>
      <c r="I152" s="309"/>
      <c r="J152" s="309"/>
      <c r="K152" s="309"/>
      <c r="L152" s="595">
        <f>SUM(F152:K152)</f>
        <v>0</v>
      </c>
    </row>
    <row r="153" spans="2:12" x14ac:dyDescent="0.2">
      <c r="B153" s="42"/>
      <c r="C153" s="323" t="s">
        <v>440</v>
      </c>
      <c r="D153" s="667"/>
      <c r="E153" s="69">
        <f t="shared" ref="E153:L153" si="7">+E114+E130+E146</f>
        <v>0</v>
      </c>
      <c r="F153" s="199">
        <f t="shared" si="7"/>
        <v>0</v>
      </c>
      <c r="G153" s="199">
        <f t="shared" si="7"/>
        <v>0</v>
      </c>
      <c r="H153" s="199">
        <f t="shared" si="7"/>
        <v>0</v>
      </c>
      <c r="I153" s="199">
        <f t="shared" si="7"/>
        <v>0</v>
      </c>
      <c r="J153" s="199">
        <f t="shared" si="7"/>
        <v>0</v>
      </c>
      <c r="K153" s="199">
        <f t="shared" si="7"/>
        <v>0</v>
      </c>
      <c r="L153" s="123">
        <f t="shared" si="7"/>
        <v>0</v>
      </c>
    </row>
    <row r="154" spans="2:12" ht="13.5" thickBot="1" x14ac:dyDescent="0.25">
      <c r="B154" s="668"/>
      <c r="C154" s="1213" t="s">
        <v>561</v>
      </c>
      <c r="D154" s="1214"/>
      <c r="E154" s="1215"/>
      <c r="F154" s="661">
        <f t="shared" ref="F154:K154" si="8">IF($P153=0,0,F153/$P153)</f>
        <v>0</v>
      </c>
      <c r="G154" s="661">
        <f t="shared" si="8"/>
        <v>0</v>
      </c>
      <c r="H154" s="661">
        <f t="shared" si="8"/>
        <v>0</v>
      </c>
      <c r="I154" s="661">
        <f t="shared" si="8"/>
        <v>0</v>
      </c>
      <c r="J154" s="661">
        <f t="shared" si="8"/>
        <v>0</v>
      </c>
      <c r="K154" s="661">
        <f t="shared" si="8"/>
        <v>0</v>
      </c>
      <c r="L154" s="662">
        <f>SUM(F154:K154)</f>
        <v>0</v>
      </c>
    </row>
    <row r="155" spans="2:12" ht="13.5" thickTop="1" x14ac:dyDescent="0.2"/>
  </sheetData>
  <sheetProtection formatCells="0" formatColumns="0" formatRows="0" insertColumns="0" insertRows="0" selectLockedCells="1"/>
  <mergeCells count="27">
    <mergeCell ref="C154:E154"/>
    <mergeCell ref="C104:E104"/>
    <mergeCell ref="B107:L107"/>
    <mergeCell ref="B110:K110"/>
    <mergeCell ref="B111:B112"/>
    <mergeCell ref="C111:C112"/>
    <mergeCell ref="D111:D112"/>
    <mergeCell ref="E111:E112"/>
    <mergeCell ref="F111:K111"/>
    <mergeCell ref="L111:L112"/>
    <mergeCell ref="C54:E54"/>
    <mergeCell ref="B57:L57"/>
    <mergeCell ref="B60:K60"/>
    <mergeCell ref="B61:B62"/>
    <mergeCell ref="C61:C62"/>
    <mergeCell ref="D61:D62"/>
    <mergeCell ref="E61:E62"/>
    <mergeCell ref="F61:K61"/>
    <mergeCell ref="L61:L62"/>
    <mergeCell ref="B7:L7"/>
    <mergeCell ref="B10:K10"/>
    <mergeCell ref="B11:B12"/>
    <mergeCell ref="C11:C12"/>
    <mergeCell ref="D11:D12"/>
    <mergeCell ref="E11:E12"/>
    <mergeCell ref="F11:K11"/>
    <mergeCell ref="L11:L12"/>
  </mergeCells>
  <printOptions horizontalCentered="1"/>
  <pageMargins left="0.23622047244094491" right="0.23622047244094491" top="0.51181102362204722" bottom="0.51181102362204722" header="0.23622047244094491" footer="0.23622047244094491"/>
  <pageSetup paperSize="8" scale="41" orientation="landscape" r:id="rId1"/>
  <headerFooter alignWithMargins="0">
    <oddFooter>&amp;RСтрана &amp;P од &amp;N</oddFooter>
  </headerFooter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4DBE-3926-4515-8206-4943FFEE950C}">
  <sheetPr codeName="Sheet18">
    <pageSetUpPr fitToPage="1"/>
  </sheetPr>
  <dimension ref="A1:K19"/>
  <sheetViews>
    <sheetView showGridLines="0" showZeros="0" zoomScaleNormal="100" workbookViewId="0"/>
  </sheetViews>
  <sheetFormatPr defaultRowHeight="12.75" x14ac:dyDescent="0.2"/>
  <cols>
    <col min="1" max="1" width="9.140625" style="5"/>
    <col min="2" max="2" width="6.28515625" style="12" customWidth="1"/>
    <col min="3" max="3" width="41.85546875" style="5" customWidth="1"/>
    <col min="4" max="6" width="17.140625" style="5" customWidth="1"/>
    <col min="7" max="7" width="16.42578125" style="5" customWidth="1"/>
    <col min="8" max="10" width="9.140625" style="5"/>
    <col min="11" max="11" width="9.140625" style="445"/>
    <col min="12" max="16384" width="9.140625" style="5"/>
  </cols>
  <sheetData>
    <row r="1" spans="1:11" x14ac:dyDescent="0.2">
      <c r="A1"/>
      <c r="B1"/>
      <c r="C1"/>
      <c r="D1"/>
      <c r="E1"/>
    </row>
    <row r="2" spans="1:11" x14ac:dyDescent="0.2">
      <c r="A2"/>
      <c r="B2"/>
      <c r="C2"/>
      <c r="D2"/>
      <c r="E2"/>
    </row>
    <row r="3" spans="1:11" x14ac:dyDescent="0.2">
      <c r="A3"/>
      <c r="B3"/>
      <c r="C3"/>
      <c r="D3"/>
      <c r="E3"/>
    </row>
    <row r="4" spans="1:11" x14ac:dyDescent="0.2">
      <c r="A4"/>
      <c r="B4"/>
      <c r="C4"/>
      <c r="D4"/>
      <c r="E4"/>
    </row>
    <row r="5" spans="1:11" x14ac:dyDescent="0.2">
      <c r="A5"/>
      <c r="B5"/>
      <c r="C5"/>
      <c r="D5"/>
      <c r="E5"/>
    </row>
    <row r="6" spans="1:11" x14ac:dyDescent="0.2">
      <c r="C6" s="6"/>
      <c r="D6" s="6"/>
    </row>
    <row r="7" spans="1:11" x14ac:dyDescent="0.2">
      <c r="B7" s="1216" t="s">
        <v>557</v>
      </c>
      <c r="C7" s="1216"/>
      <c r="D7" s="1216"/>
      <c r="E7" s="1216"/>
      <c r="F7" s="1216"/>
      <c r="G7" s="1216"/>
      <c r="H7" s="1"/>
      <c r="I7" s="1"/>
      <c r="J7" s="1"/>
    </row>
    <row r="9" spans="1:11" ht="13.5" thickBot="1" x14ac:dyDescent="0.25">
      <c r="G9" s="128" t="s">
        <v>451</v>
      </c>
    </row>
    <row r="10" spans="1:11" s="101" customFormat="1" ht="26.25" thickTop="1" x14ac:dyDescent="0.2">
      <c r="B10" s="84" t="s">
        <v>284</v>
      </c>
      <c r="C10" s="102" t="s">
        <v>348</v>
      </c>
      <c r="D10" s="702" t="str">
        <f>CONCATENATE("Остварење ",'Poc. strana'!$C$19-3)</f>
        <v>Остварење -3</v>
      </c>
      <c r="E10" s="702" t="str">
        <f>CONCATENATE("Остварење ",'Poc. strana'!$C$19-2)</f>
        <v>Остварење -2</v>
      </c>
      <c r="F10" s="702" t="str">
        <f>CONCATENATE("Остварење ",'Poc. strana'!$C$19-1)</f>
        <v>Остварење -1</v>
      </c>
      <c r="G10" s="103">
        <f>+'Poc. strana'!$C$19</f>
        <v>0</v>
      </c>
      <c r="K10" s="454"/>
    </row>
    <row r="11" spans="1:11" ht="24.75" customHeight="1" x14ac:dyDescent="0.2">
      <c r="B11" s="72">
        <v>1</v>
      </c>
      <c r="C11" s="76" t="s">
        <v>449</v>
      </c>
      <c r="D11" s="104">
        <f>SUM(D12:D13)</f>
        <v>0</v>
      </c>
      <c r="E11" s="104">
        <f>SUM(E12:E13)</f>
        <v>0</v>
      </c>
      <c r="F11" s="104">
        <f>SUM(F12:F13)</f>
        <v>0</v>
      </c>
      <c r="G11" s="105">
        <f>SUM(G12:G13)</f>
        <v>0</v>
      </c>
      <c r="H11" s="445"/>
      <c r="I11" s="445"/>
    </row>
    <row r="12" spans="1:11" ht="24.75" customHeight="1" x14ac:dyDescent="0.2">
      <c r="B12" s="25" t="s">
        <v>314</v>
      </c>
      <c r="C12" s="17" t="s">
        <v>58</v>
      </c>
      <c r="D12" s="283"/>
      <c r="E12" s="283"/>
      <c r="F12" s="283"/>
      <c r="G12" s="287"/>
      <c r="H12" s="445"/>
      <c r="I12" s="445"/>
      <c r="J12" s="445"/>
    </row>
    <row r="13" spans="1:11" ht="24.75" customHeight="1" x14ac:dyDescent="0.2">
      <c r="B13" s="25" t="s">
        <v>315</v>
      </c>
      <c r="C13" s="17" t="s">
        <v>60</v>
      </c>
      <c r="D13" s="283"/>
      <c r="E13" s="283"/>
      <c r="F13" s="283"/>
      <c r="G13" s="287"/>
      <c r="H13" s="445"/>
      <c r="I13" s="445"/>
      <c r="J13" s="445"/>
    </row>
    <row r="14" spans="1:11" ht="24.75" customHeight="1" x14ac:dyDescent="0.2">
      <c r="B14" s="25" t="s">
        <v>270</v>
      </c>
      <c r="C14" s="17" t="s">
        <v>450</v>
      </c>
      <c r="D14" s="100">
        <f>SUM(D15:D16)</f>
        <v>0</v>
      </c>
      <c r="E14" s="100">
        <f>SUM(E15:E16)</f>
        <v>0</v>
      </c>
      <c r="F14" s="100">
        <f>SUM(F15:F16)</f>
        <v>0</v>
      </c>
      <c r="G14" s="75">
        <f>SUM(G15:G16)</f>
        <v>0</v>
      </c>
      <c r="H14" s="445"/>
      <c r="I14" s="445"/>
    </row>
    <row r="15" spans="1:11" ht="24.75" customHeight="1" x14ac:dyDescent="0.2">
      <c r="B15" s="25" t="s">
        <v>317</v>
      </c>
      <c r="C15" s="17" t="s">
        <v>59</v>
      </c>
      <c r="D15" s="283"/>
      <c r="E15" s="283"/>
      <c r="F15" s="283"/>
      <c r="G15" s="287"/>
      <c r="H15" s="445"/>
      <c r="I15" s="445"/>
    </row>
    <row r="16" spans="1:11" ht="24.75" customHeight="1" x14ac:dyDescent="0.2">
      <c r="B16" s="26" t="s">
        <v>318</v>
      </c>
      <c r="C16" s="17" t="s">
        <v>60</v>
      </c>
      <c r="D16" s="290"/>
      <c r="E16" s="290"/>
      <c r="F16" s="290"/>
      <c r="G16" s="288"/>
      <c r="H16" s="445"/>
      <c r="I16" s="445"/>
    </row>
    <row r="17" spans="2:9" ht="24.75" customHeight="1" x14ac:dyDescent="0.2">
      <c r="B17" s="83" t="s">
        <v>271</v>
      </c>
      <c r="C17" s="121" t="s">
        <v>527</v>
      </c>
      <c r="D17" s="122">
        <f>+D11+D14</f>
        <v>0</v>
      </c>
      <c r="E17" s="122">
        <f>+E11+E14</f>
        <v>0</v>
      </c>
      <c r="F17" s="122">
        <f>+F11+F14</f>
        <v>0</v>
      </c>
      <c r="G17" s="123">
        <f>+G11+G14</f>
        <v>0</v>
      </c>
      <c r="H17" s="445"/>
      <c r="I17" s="445"/>
    </row>
    <row r="18" spans="2:9" ht="24.75" customHeight="1" thickBot="1" x14ac:dyDescent="0.25">
      <c r="B18" s="73" t="s">
        <v>272</v>
      </c>
      <c r="C18" s="71" t="s">
        <v>528</v>
      </c>
      <c r="D18" s="316"/>
      <c r="E18" s="316"/>
      <c r="F18" s="316"/>
      <c r="G18" s="449"/>
      <c r="H18" s="445"/>
      <c r="I18" s="445"/>
    </row>
    <row r="19" spans="2:9" ht="25.5" customHeight="1" thickTop="1" x14ac:dyDescent="0.2"/>
  </sheetData>
  <sheetProtection formatCells="0" insertRows="0" selectLockedCells="1"/>
  <mergeCells count="1">
    <mergeCell ref="B7:G7"/>
  </mergeCells>
  <phoneticPr fontId="2" type="noConversion"/>
  <printOptions horizontalCentered="1"/>
  <pageMargins left="0.23622047244094499" right="0.23622047244094499" top="0.511811023622047" bottom="0.511811023622047" header="0.23622047244094499" footer="0.23622047244094499"/>
  <pageSetup paperSize="9" orientation="landscape" r:id="rId1"/>
  <headerFooter alignWithMargins="0">
    <oddFooter>&amp;R&amp;"Arial Narrow,Regular"Страна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AD51-C4A5-4D87-931E-8D09D373B23D}">
  <sheetPr codeName="Sheet2"/>
  <dimension ref="A1:G32"/>
  <sheetViews>
    <sheetView showGridLines="0" zoomScaleNormal="100" workbookViewId="0"/>
  </sheetViews>
  <sheetFormatPr defaultRowHeight="12.75" x14ac:dyDescent="0.2"/>
  <cols>
    <col min="2" max="2" width="5.85546875" customWidth="1"/>
    <col min="3" max="3" width="9.28515625" customWidth="1"/>
    <col min="4" max="4" width="58.42578125" customWidth="1"/>
    <col min="5" max="5" width="18.28515625" customWidth="1"/>
    <col min="6" max="6" width="21.7109375" customWidth="1"/>
  </cols>
  <sheetData>
    <row r="1" spans="1:7" x14ac:dyDescent="0.2">
      <c r="E1" s="682"/>
      <c r="F1" s="681"/>
      <c r="G1" s="682"/>
    </row>
    <row r="2" spans="1:7" x14ac:dyDescent="0.2">
      <c r="A2" s="682"/>
      <c r="B2" s="681"/>
      <c r="C2" s="681"/>
      <c r="D2" s="682"/>
      <c r="E2" s="682"/>
      <c r="F2" s="681"/>
      <c r="G2" s="682"/>
    </row>
    <row r="3" spans="1:7" x14ac:dyDescent="0.2">
      <c r="A3" s="682"/>
      <c r="B3" s="681"/>
      <c r="C3" s="681"/>
      <c r="D3" s="682"/>
      <c r="E3" s="682"/>
      <c r="F3" s="681"/>
      <c r="G3" s="682"/>
    </row>
    <row r="4" spans="1:7" x14ac:dyDescent="0.2">
      <c r="A4" s="682"/>
      <c r="B4" s="681"/>
      <c r="C4" s="681"/>
      <c r="D4" s="682"/>
      <c r="E4" s="682"/>
      <c r="F4" s="681"/>
      <c r="G4" s="682"/>
    </row>
    <row r="5" spans="1:7" x14ac:dyDescent="0.2">
      <c r="A5" s="682"/>
      <c r="B5" s="681"/>
      <c r="C5" s="681"/>
      <c r="D5" s="682"/>
      <c r="E5" s="682"/>
      <c r="F5" s="681"/>
      <c r="G5" s="682"/>
    </row>
    <row r="6" spans="1:7" x14ac:dyDescent="0.2">
      <c r="A6" s="682"/>
      <c r="B6" s="681"/>
      <c r="C6" s="681"/>
      <c r="D6" s="682"/>
      <c r="E6" s="682"/>
      <c r="F6" s="681"/>
      <c r="G6" s="682"/>
    </row>
    <row r="7" spans="1:7" x14ac:dyDescent="0.2">
      <c r="A7" s="682"/>
      <c r="B7" s="1045" t="s">
        <v>567</v>
      </c>
      <c r="C7" s="1045"/>
      <c r="D7" s="1045"/>
      <c r="E7" s="1045"/>
      <c r="F7" s="1045"/>
      <c r="G7" s="682"/>
    </row>
    <row r="8" spans="1:7" x14ac:dyDescent="0.2">
      <c r="A8" s="682"/>
      <c r="B8" s="681"/>
      <c r="C8" s="681"/>
      <c r="D8" s="682"/>
      <c r="E8" s="682"/>
      <c r="F8" s="681"/>
      <c r="G8" s="682"/>
    </row>
    <row r="9" spans="1:7" ht="13.5" thickBot="1" x14ac:dyDescent="0.25">
      <c r="A9" s="682"/>
      <c r="B9" s="681"/>
      <c r="C9" s="681"/>
      <c r="D9" s="682"/>
      <c r="E9" s="682"/>
      <c r="F9" s="681"/>
      <c r="G9" s="682"/>
    </row>
    <row r="10" spans="1:7" ht="13.5" thickTop="1" x14ac:dyDescent="0.2">
      <c r="A10" s="682"/>
      <c r="B10" s="1046" t="s">
        <v>284</v>
      </c>
      <c r="C10" s="1048" t="s">
        <v>568</v>
      </c>
      <c r="D10" s="1049"/>
      <c r="E10" s="1052" t="s">
        <v>569</v>
      </c>
      <c r="F10" s="1054" t="s">
        <v>570</v>
      </c>
      <c r="G10" s="682"/>
    </row>
    <row r="11" spans="1:7" x14ac:dyDescent="0.2">
      <c r="A11" s="682"/>
      <c r="B11" s="1047"/>
      <c r="C11" s="1050"/>
      <c r="D11" s="1051"/>
      <c r="E11" s="1053"/>
      <c r="F11" s="1055"/>
      <c r="G11" s="682"/>
    </row>
    <row r="12" spans="1:7" ht="24" customHeight="1" x14ac:dyDescent="0.2">
      <c r="A12" s="682"/>
      <c r="B12" s="683">
        <v>1</v>
      </c>
      <c r="C12" s="684" t="s">
        <v>580</v>
      </c>
      <c r="D12" s="685" t="s">
        <v>571</v>
      </c>
      <c r="E12" s="684" t="s">
        <v>602</v>
      </c>
      <c r="F12" s="686" t="s">
        <v>572</v>
      </c>
      <c r="G12" s="682"/>
    </row>
    <row r="13" spans="1:7" ht="35.25" customHeight="1" x14ac:dyDescent="0.2">
      <c r="A13" s="682"/>
      <c r="B13" s="687">
        <v>2</v>
      </c>
      <c r="C13" s="688" t="s">
        <v>581</v>
      </c>
      <c r="D13" s="689" t="s">
        <v>573</v>
      </c>
      <c r="E13" s="684" t="s">
        <v>602</v>
      </c>
      <c r="F13" s="690" t="s">
        <v>572</v>
      </c>
      <c r="G13" s="682"/>
    </row>
    <row r="14" spans="1:7" ht="24" customHeight="1" x14ac:dyDescent="0.2">
      <c r="A14" s="682"/>
      <c r="B14" s="687">
        <v>3</v>
      </c>
      <c r="C14" s="688" t="s">
        <v>582</v>
      </c>
      <c r="D14" s="689" t="s">
        <v>574</v>
      </c>
      <c r="E14" s="684" t="s">
        <v>602</v>
      </c>
      <c r="F14" s="690" t="s">
        <v>572</v>
      </c>
      <c r="G14" s="682"/>
    </row>
    <row r="15" spans="1:7" ht="24" customHeight="1" x14ac:dyDescent="0.2">
      <c r="A15" s="682"/>
      <c r="B15" s="687">
        <v>4</v>
      </c>
      <c r="C15" s="688" t="s">
        <v>583</v>
      </c>
      <c r="D15" s="689" t="s">
        <v>575</v>
      </c>
      <c r="E15" s="684" t="s">
        <v>602</v>
      </c>
      <c r="F15" s="690" t="s">
        <v>572</v>
      </c>
      <c r="G15" s="682"/>
    </row>
    <row r="16" spans="1:7" ht="24" customHeight="1" x14ac:dyDescent="0.2">
      <c r="A16" s="682"/>
      <c r="B16" s="687">
        <v>5</v>
      </c>
      <c r="C16" s="688" t="s">
        <v>585</v>
      </c>
      <c r="D16" s="689" t="s">
        <v>584</v>
      </c>
      <c r="E16" s="684" t="s">
        <v>602</v>
      </c>
      <c r="F16" s="690" t="s">
        <v>572</v>
      </c>
      <c r="G16" s="682"/>
    </row>
    <row r="17" spans="1:7" ht="24" customHeight="1" x14ac:dyDescent="0.2">
      <c r="A17" s="682"/>
      <c r="B17" s="687">
        <v>6</v>
      </c>
      <c r="C17" s="688" t="s">
        <v>587</v>
      </c>
      <c r="D17" s="689" t="s">
        <v>586</v>
      </c>
      <c r="E17" s="684" t="s">
        <v>602</v>
      </c>
      <c r="F17" s="690" t="s">
        <v>572</v>
      </c>
      <c r="G17" s="682"/>
    </row>
    <row r="18" spans="1:7" ht="24" customHeight="1" x14ac:dyDescent="0.2">
      <c r="A18" s="682"/>
      <c r="B18" s="687">
        <v>7</v>
      </c>
      <c r="C18" s="688" t="s">
        <v>588</v>
      </c>
      <c r="D18" s="691" t="s">
        <v>589</v>
      </c>
      <c r="E18" s="684" t="s">
        <v>602</v>
      </c>
      <c r="F18" s="690" t="s">
        <v>572</v>
      </c>
      <c r="G18" s="682"/>
    </row>
    <row r="19" spans="1:7" ht="24" customHeight="1" x14ac:dyDescent="0.2">
      <c r="A19" s="682"/>
      <c r="B19" s="692" t="s">
        <v>507</v>
      </c>
      <c r="C19" s="688" t="s">
        <v>590</v>
      </c>
      <c r="D19" s="691" t="s">
        <v>591</v>
      </c>
      <c r="E19" s="684" t="s">
        <v>602</v>
      </c>
      <c r="F19" s="690" t="s">
        <v>572</v>
      </c>
      <c r="G19" s="682"/>
    </row>
    <row r="20" spans="1:7" ht="24" customHeight="1" x14ac:dyDescent="0.2">
      <c r="A20" s="682"/>
      <c r="B20" s="692" t="s">
        <v>643</v>
      </c>
      <c r="C20" s="688" t="s">
        <v>642</v>
      </c>
      <c r="D20" s="691" t="s">
        <v>644</v>
      </c>
      <c r="E20" s="684" t="s">
        <v>602</v>
      </c>
      <c r="F20" s="690" t="s">
        <v>572</v>
      </c>
      <c r="G20" s="682"/>
    </row>
    <row r="21" spans="1:7" ht="24" customHeight="1" x14ac:dyDescent="0.2">
      <c r="A21" s="682"/>
      <c r="B21" s="692" t="s">
        <v>736</v>
      </c>
      <c r="C21" s="688" t="s">
        <v>737</v>
      </c>
      <c r="D21" s="691" t="s">
        <v>738</v>
      </c>
      <c r="E21" s="684" t="s">
        <v>602</v>
      </c>
      <c r="F21" s="690" t="s">
        <v>572</v>
      </c>
      <c r="G21" s="682"/>
    </row>
    <row r="22" spans="1:7" ht="24" customHeight="1" x14ac:dyDescent="0.2">
      <c r="A22" s="682"/>
      <c r="B22" s="692" t="s">
        <v>343</v>
      </c>
      <c r="C22" s="688" t="s">
        <v>593</v>
      </c>
      <c r="D22" s="691" t="s">
        <v>592</v>
      </c>
      <c r="E22" s="684" t="s">
        <v>602</v>
      </c>
      <c r="F22" s="690" t="s">
        <v>572</v>
      </c>
      <c r="G22" s="682"/>
    </row>
    <row r="23" spans="1:7" ht="24" customHeight="1" x14ac:dyDescent="0.2">
      <c r="A23" s="682"/>
      <c r="B23" s="687">
        <v>9</v>
      </c>
      <c r="C23" s="688" t="s">
        <v>594</v>
      </c>
      <c r="D23" s="691" t="s">
        <v>576</v>
      </c>
      <c r="E23" s="684" t="s">
        <v>602</v>
      </c>
      <c r="F23" s="690" t="s">
        <v>572</v>
      </c>
      <c r="G23" s="682"/>
    </row>
    <row r="24" spans="1:7" ht="24" customHeight="1" x14ac:dyDescent="0.2">
      <c r="A24" s="682"/>
      <c r="B24" s="687">
        <v>10</v>
      </c>
      <c r="C24" s="688" t="s">
        <v>595</v>
      </c>
      <c r="D24" s="691" t="s">
        <v>577</v>
      </c>
      <c r="E24" s="684" t="s">
        <v>602</v>
      </c>
      <c r="F24" s="690" t="s">
        <v>572</v>
      </c>
      <c r="G24" s="682"/>
    </row>
    <row r="25" spans="1:7" ht="24" customHeight="1" x14ac:dyDescent="0.2">
      <c r="A25" s="682"/>
      <c r="B25" s="687" t="s">
        <v>605</v>
      </c>
      <c r="C25" s="688" t="s">
        <v>606</v>
      </c>
      <c r="D25" s="691" t="s">
        <v>607</v>
      </c>
      <c r="E25" s="684" t="s">
        <v>602</v>
      </c>
      <c r="F25" s="690" t="s">
        <v>572</v>
      </c>
      <c r="G25" s="682"/>
    </row>
    <row r="26" spans="1:7" ht="24" customHeight="1" x14ac:dyDescent="0.2">
      <c r="A26" s="682"/>
      <c r="B26" s="687">
        <v>11</v>
      </c>
      <c r="C26" s="688" t="s">
        <v>596</v>
      </c>
      <c r="D26" s="691" t="s">
        <v>578</v>
      </c>
      <c r="E26" s="684" t="s">
        <v>602</v>
      </c>
      <c r="F26" s="690" t="s">
        <v>572</v>
      </c>
      <c r="G26" s="682"/>
    </row>
    <row r="27" spans="1:7" ht="24" customHeight="1" x14ac:dyDescent="0.2">
      <c r="A27" s="682"/>
      <c r="B27" s="696">
        <v>12</v>
      </c>
      <c r="C27" s="697" t="s">
        <v>597</v>
      </c>
      <c r="D27" s="689" t="s">
        <v>579</v>
      </c>
      <c r="E27" s="684" t="s">
        <v>602</v>
      </c>
      <c r="F27" s="690" t="s">
        <v>572</v>
      </c>
      <c r="G27" s="682"/>
    </row>
    <row r="28" spans="1:7" ht="24" customHeight="1" x14ac:dyDescent="0.2">
      <c r="A28" s="682"/>
      <c r="B28" s="687" t="s">
        <v>599</v>
      </c>
      <c r="C28" s="688" t="s">
        <v>600</v>
      </c>
      <c r="D28" s="689" t="s">
        <v>640</v>
      </c>
      <c r="E28" s="684" t="s">
        <v>602</v>
      </c>
      <c r="F28" s="690" t="s">
        <v>572</v>
      </c>
      <c r="G28" s="682"/>
    </row>
    <row r="29" spans="1:7" ht="24" customHeight="1" x14ac:dyDescent="0.2">
      <c r="A29" s="682"/>
      <c r="B29" s="687" t="s">
        <v>638</v>
      </c>
      <c r="C29" s="688" t="s">
        <v>639</v>
      </c>
      <c r="D29" s="689" t="s">
        <v>641</v>
      </c>
      <c r="E29" s="684" t="s">
        <v>602</v>
      </c>
      <c r="F29" s="690" t="s">
        <v>572</v>
      </c>
      <c r="G29" s="682"/>
    </row>
    <row r="30" spans="1:7" ht="24" customHeight="1" x14ac:dyDescent="0.2">
      <c r="A30" s="682"/>
      <c r="B30" s="687" t="s">
        <v>739</v>
      </c>
      <c r="C30" s="688" t="s">
        <v>740</v>
      </c>
      <c r="D30" s="689" t="s">
        <v>741</v>
      </c>
      <c r="E30" s="684" t="s">
        <v>602</v>
      </c>
      <c r="F30" s="690" t="s">
        <v>572</v>
      </c>
      <c r="G30" s="682"/>
    </row>
    <row r="31" spans="1:7" ht="24" customHeight="1" thickBot="1" x14ac:dyDescent="0.25">
      <c r="A31" s="695"/>
      <c r="B31" s="693">
        <v>13</v>
      </c>
      <c r="C31" s="699" t="s">
        <v>598</v>
      </c>
      <c r="D31" s="698" t="s">
        <v>601</v>
      </c>
      <c r="E31" s="700" t="s">
        <v>602</v>
      </c>
      <c r="F31" s="694" t="s">
        <v>572</v>
      </c>
      <c r="G31" s="695"/>
    </row>
    <row r="32" spans="1:7" ht="13.5" thickTop="1" x14ac:dyDescent="0.2"/>
  </sheetData>
  <mergeCells count="5">
    <mergeCell ref="B7:F7"/>
    <mergeCell ref="B10:B11"/>
    <mergeCell ref="C10:D11"/>
    <mergeCell ref="E10:E11"/>
    <mergeCell ref="F10:F11"/>
  </mergeCells>
  <pageMargins left="0.7" right="0.7" top="0.75" bottom="0.75" header="0.3" footer="0.3"/>
  <pageSetup scale="75" orientation="portrait" r:id="rId1"/>
  <ignoredErrors>
    <ignoredError sqref="B2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A1A20-4783-41BF-A07B-62CE14D38C39}">
  <sheetPr codeName="Sheet3"/>
  <dimension ref="A1:K24"/>
  <sheetViews>
    <sheetView showGridLines="0" showZeros="0" zoomScaleNormal="100" workbookViewId="0"/>
  </sheetViews>
  <sheetFormatPr defaultRowHeight="12.75" x14ac:dyDescent="0.2"/>
  <cols>
    <col min="1" max="1" width="2.140625" style="53" customWidth="1"/>
    <col min="2" max="2" width="7.42578125" style="53" customWidth="1"/>
    <col min="3" max="3" width="51.140625" style="53" bestFit="1" customWidth="1"/>
    <col min="4" max="5" width="16.85546875" style="53" customWidth="1"/>
    <col min="6" max="6" width="18.85546875" style="53" customWidth="1"/>
    <col min="7" max="8" width="9.140625" style="53"/>
    <col min="9" max="9" width="23.7109375" style="53" customWidth="1"/>
    <col min="10" max="16384" width="9.140625" style="53"/>
  </cols>
  <sheetData>
    <row r="1" spans="1:11" s="5" customFormat="1" x14ac:dyDescent="0.2">
      <c r="A1"/>
      <c r="B1"/>
      <c r="C1"/>
      <c r="D1"/>
    </row>
    <row r="2" spans="1:11" s="5" customFormat="1" x14ac:dyDescent="0.2">
      <c r="A2"/>
      <c r="B2"/>
      <c r="C2"/>
      <c r="D2"/>
    </row>
    <row r="3" spans="1:11" s="3" customFormat="1" ht="17.25" customHeight="1" x14ac:dyDescent="0.2">
      <c r="A3"/>
      <c r="B3"/>
      <c r="C3"/>
      <c r="D3"/>
    </row>
    <row r="4" spans="1:11" s="3" customFormat="1" ht="17.25" customHeight="1" x14ac:dyDescent="0.2">
      <c r="A4"/>
      <c r="B4"/>
      <c r="C4"/>
      <c r="D4"/>
    </row>
    <row r="5" spans="1:11" s="3" customFormat="1" ht="18.75" customHeight="1" x14ac:dyDescent="0.2">
      <c r="A5"/>
      <c r="B5"/>
      <c r="C5"/>
      <c r="D5"/>
    </row>
    <row r="6" spans="1:11" s="3" customFormat="1" ht="18.75" customHeight="1" x14ac:dyDescent="0.2">
      <c r="A6" s="126"/>
      <c r="B6" s="19"/>
      <c r="C6" s="8"/>
    </row>
    <row r="7" spans="1:11" x14ac:dyDescent="0.2">
      <c r="B7" s="1056" t="s">
        <v>520</v>
      </c>
      <c r="C7" s="1056"/>
      <c r="D7" s="1056"/>
      <c r="E7" s="1056"/>
    </row>
    <row r="8" spans="1:11" x14ac:dyDescent="0.2">
      <c r="B8" s="107"/>
      <c r="C8" s="107"/>
      <c r="D8" s="107"/>
      <c r="E8" s="107"/>
      <c r="F8" s="107"/>
    </row>
    <row r="9" spans="1:11" ht="13.5" thickBot="1" x14ac:dyDescent="0.25">
      <c r="E9" s="166" t="s">
        <v>71</v>
      </c>
    </row>
    <row r="10" spans="1:11" ht="64.5" thickTop="1" x14ac:dyDescent="0.2">
      <c r="B10" s="565" t="s">
        <v>284</v>
      </c>
      <c r="C10" s="551" t="s">
        <v>348</v>
      </c>
      <c r="D10" s="551" t="s">
        <v>370</v>
      </c>
      <c r="E10" s="566" t="s">
        <v>88</v>
      </c>
      <c r="H10"/>
    </row>
    <row r="11" spans="1:11" ht="15.75" x14ac:dyDescent="0.3">
      <c r="B11" s="167">
        <v>1</v>
      </c>
      <c r="C11" s="168" t="s">
        <v>522</v>
      </c>
      <c r="D11" s="169" t="s">
        <v>525</v>
      </c>
      <c r="E11" s="567">
        <f>+'3 Oper Troskovi OP'!E115+'3 Oper Troskovi OP'!F115</f>
        <v>0</v>
      </c>
      <c r="G11" s="927"/>
      <c r="H11"/>
      <c r="I11"/>
      <c r="J11"/>
      <c r="K11"/>
    </row>
    <row r="12" spans="1:11" ht="15.75" x14ac:dyDescent="0.3">
      <c r="B12" s="570" t="s">
        <v>524</v>
      </c>
      <c r="C12" s="171" t="s">
        <v>268</v>
      </c>
      <c r="D12" s="172" t="s">
        <v>126</v>
      </c>
      <c r="E12" s="568">
        <f>+'4 Trosаk Prenosа'!G11</f>
        <v>0</v>
      </c>
      <c r="G12" s="927"/>
      <c r="H12"/>
      <c r="I12"/>
      <c r="J12"/>
      <c r="K12"/>
    </row>
    <row r="13" spans="1:11" ht="15.75" x14ac:dyDescent="0.2">
      <c r="B13" s="170" t="s">
        <v>352</v>
      </c>
      <c r="C13" s="32" t="s">
        <v>523</v>
      </c>
      <c r="D13" s="571" t="s">
        <v>72</v>
      </c>
      <c r="E13" s="568">
        <f>SUM(E11:E12)</f>
        <v>0</v>
      </c>
      <c r="G13" s="927"/>
      <c r="H13"/>
      <c r="I13"/>
      <c r="J13"/>
      <c r="K13"/>
    </row>
    <row r="14" spans="1:11" ht="15.75" x14ac:dyDescent="0.3">
      <c r="B14" s="170" t="s">
        <v>360</v>
      </c>
      <c r="C14" s="171" t="s">
        <v>73</v>
      </c>
      <c r="D14" s="172" t="s">
        <v>74</v>
      </c>
      <c r="E14" s="568">
        <f>'7 Sredstva'!L121+'7 Sredstva'!O121</f>
        <v>0</v>
      </c>
      <c r="G14" s="927"/>
      <c r="H14"/>
      <c r="I14"/>
      <c r="J14"/>
      <c r="K14"/>
    </row>
    <row r="15" spans="1:11" x14ac:dyDescent="0.2">
      <c r="B15" s="170" t="s">
        <v>84</v>
      </c>
      <c r="C15" s="171" t="s">
        <v>75</v>
      </c>
      <c r="D15" s="172" t="s">
        <v>76</v>
      </c>
      <c r="E15" s="922">
        <f>+'5 PPCK'!G17</f>
        <v>0</v>
      </c>
      <c r="G15" s="927"/>
      <c r="H15"/>
      <c r="I15"/>
      <c r="J15"/>
      <c r="K15"/>
    </row>
    <row r="16" spans="1:11" ht="15.75" x14ac:dyDescent="0.3">
      <c r="B16" s="170" t="s">
        <v>89</v>
      </c>
      <c r="C16" s="171" t="s">
        <v>77</v>
      </c>
      <c r="D16" s="172" t="s">
        <v>396</v>
      </c>
      <c r="E16" s="568">
        <f>'7 Sredstva'!U121</f>
        <v>0</v>
      </c>
      <c r="G16" s="927"/>
      <c r="H16"/>
      <c r="I16"/>
      <c r="J16"/>
      <c r="K16"/>
    </row>
    <row r="17" spans="2:11" x14ac:dyDescent="0.2">
      <c r="B17" s="538" t="s">
        <v>90</v>
      </c>
      <c r="C17" s="33" t="s">
        <v>526</v>
      </c>
      <c r="D17" s="172"/>
      <c r="E17" s="568">
        <f>+E15*E16</f>
        <v>0</v>
      </c>
      <c r="G17" s="927"/>
      <c r="H17"/>
      <c r="I17"/>
      <c r="J17"/>
      <c r="K17"/>
    </row>
    <row r="18" spans="2:11" ht="15.75" x14ac:dyDescent="0.3">
      <c r="B18" s="170" t="s">
        <v>91</v>
      </c>
      <c r="C18" s="173" t="s">
        <v>78</v>
      </c>
      <c r="D18" s="172" t="s">
        <v>246</v>
      </c>
      <c r="E18" s="568">
        <f>+'8 Gubici'!R16</f>
        <v>0</v>
      </c>
      <c r="G18" s="927"/>
      <c r="H18"/>
      <c r="I18"/>
      <c r="J18"/>
      <c r="K18"/>
    </row>
    <row r="19" spans="2:11" ht="15.75" x14ac:dyDescent="0.3">
      <c r="B19" s="170" t="s">
        <v>92</v>
      </c>
      <c r="C19" s="171" t="s">
        <v>79</v>
      </c>
      <c r="D19" s="172" t="s">
        <v>80</v>
      </c>
      <c r="E19" s="568">
        <f>+'9 Ostali Prih'!G18</f>
        <v>0</v>
      </c>
      <c r="G19" s="927"/>
      <c r="H19"/>
      <c r="I19"/>
      <c r="J19"/>
      <c r="K19"/>
    </row>
    <row r="20" spans="2:11" ht="15.75" x14ac:dyDescent="0.3">
      <c r="B20" s="170" t="s">
        <v>93</v>
      </c>
      <c r="C20" s="171" t="s">
        <v>81</v>
      </c>
      <c r="D20" s="172" t="s">
        <v>82</v>
      </c>
      <c r="E20" s="568">
        <f>+'10 KE t-1'!H25</f>
        <v>0</v>
      </c>
      <c r="G20" s="927"/>
      <c r="H20"/>
      <c r="I20"/>
      <c r="J20"/>
      <c r="K20"/>
    </row>
    <row r="21" spans="2:11" ht="16.5" thickBot="1" x14ac:dyDescent="0.35">
      <c r="B21" s="416" t="s">
        <v>94</v>
      </c>
      <c r="C21" s="417" t="s">
        <v>241</v>
      </c>
      <c r="D21" s="418" t="s">
        <v>242</v>
      </c>
      <c r="E21" s="569">
        <f>+E13+E14+E17+E18-E19+E20</f>
        <v>0</v>
      </c>
      <c r="G21" s="927"/>
      <c r="H21"/>
      <c r="I21"/>
      <c r="J21"/>
      <c r="K21"/>
    </row>
    <row r="22" spans="2:11" ht="13.5" thickTop="1" x14ac:dyDescent="0.2">
      <c r="H22"/>
    </row>
    <row r="23" spans="2:11" x14ac:dyDescent="0.2">
      <c r="D23" s="31"/>
      <c r="E23" s="440"/>
      <c r="F23" s="923"/>
    </row>
    <row r="24" spans="2:11" x14ac:dyDescent="0.2">
      <c r="D24" s="31"/>
      <c r="E24" s="201"/>
      <c r="F24" s="924"/>
      <c r="H24" s="925"/>
    </row>
  </sheetData>
  <sheetProtection selectLockedCells="1" selectUnlockedCells="1"/>
  <mergeCells count="1">
    <mergeCell ref="B7:E7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&amp;RСтрана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73B1C-01BC-4610-893E-8521924DE1A6}">
  <sheetPr codeName="Sheet10"/>
  <dimension ref="A1:O280"/>
  <sheetViews>
    <sheetView showGridLines="0" showZeros="0" zoomScaleNormal="100" workbookViewId="0"/>
  </sheetViews>
  <sheetFormatPr defaultRowHeight="12.75" x14ac:dyDescent="0.2"/>
  <cols>
    <col min="1" max="1" width="2.85546875" style="5" customWidth="1"/>
    <col min="2" max="2" width="10.5703125" style="5" customWidth="1"/>
    <col min="3" max="3" width="60.28515625" style="187" customWidth="1"/>
    <col min="4" max="4" width="24.5703125" style="5" customWidth="1"/>
    <col min="5" max="7" width="15.85546875" style="5" customWidth="1"/>
    <col min="8" max="8" width="15.7109375" style="5" customWidth="1"/>
    <col min="9" max="9" width="9.140625" style="5"/>
    <col min="10" max="10" width="53" style="5" customWidth="1"/>
    <col min="11" max="16384" width="9.140625" style="5"/>
  </cols>
  <sheetData>
    <row r="1" spans="1:11" x14ac:dyDescent="0.2">
      <c r="A1"/>
      <c r="B1"/>
      <c r="C1"/>
      <c r="D1"/>
      <c r="E1" s="6"/>
      <c r="F1" s="6"/>
      <c r="G1" s="6"/>
    </row>
    <row r="2" spans="1:11" x14ac:dyDescent="0.2">
      <c r="A2"/>
      <c r="B2"/>
      <c r="C2"/>
      <c r="D2"/>
    </row>
    <row r="3" spans="1:11" x14ac:dyDescent="0.2">
      <c r="A3"/>
      <c r="B3"/>
      <c r="C3"/>
      <c r="D3"/>
      <c r="E3" s="6"/>
      <c r="F3" s="6"/>
      <c r="G3" s="6"/>
    </row>
    <row r="4" spans="1:11" x14ac:dyDescent="0.2">
      <c r="A4"/>
      <c r="B4"/>
      <c r="C4"/>
      <c r="D4"/>
      <c r="E4" s="6"/>
      <c r="F4" s="6"/>
      <c r="G4" s="6"/>
    </row>
    <row r="5" spans="1:11" x14ac:dyDescent="0.2">
      <c r="A5"/>
      <c r="B5"/>
      <c r="C5"/>
      <c r="D5"/>
      <c r="E5" s="6"/>
      <c r="F5" s="6"/>
      <c r="G5" s="6"/>
    </row>
    <row r="6" spans="1:11" s="1" customFormat="1" ht="19.5" customHeight="1" x14ac:dyDescent="0.2">
      <c r="A6" s="19"/>
      <c r="B6" s="19"/>
      <c r="C6" s="2"/>
    </row>
    <row r="7" spans="1:11" x14ac:dyDescent="0.2">
      <c r="B7" s="1057" t="s">
        <v>519</v>
      </c>
      <c r="C7" s="1057"/>
      <c r="D7" s="1057"/>
      <c r="E7" s="1057"/>
      <c r="F7" s="1058"/>
      <c r="G7" s="1058"/>
      <c r="H7" s="1058"/>
    </row>
    <row r="8" spans="1:11" x14ac:dyDescent="0.2">
      <c r="B8" s="6"/>
      <c r="C8" s="6"/>
      <c r="D8" s="6"/>
      <c r="E8" s="6"/>
      <c r="F8" s="24"/>
      <c r="G8" s="24"/>
      <c r="H8" s="24"/>
    </row>
    <row r="9" spans="1:11" ht="13.5" thickBot="1" x14ac:dyDescent="0.25">
      <c r="C9" s="175"/>
      <c r="D9" s="176"/>
      <c r="E9" s="176"/>
      <c r="F9" s="6"/>
      <c r="H9" s="177" t="s">
        <v>310</v>
      </c>
    </row>
    <row r="10" spans="1:11" s="20" customFormat="1" ht="77.25" thickTop="1" x14ac:dyDescent="0.2">
      <c r="B10" s="124" t="s">
        <v>284</v>
      </c>
      <c r="C10" s="178" t="s">
        <v>348</v>
      </c>
      <c r="D10" s="136" t="s">
        <v>339</v>
      </c>
      <c r="E10" s="136" t="s">
        <v>462</v>
      </c>
      <c r="F10" s="178" t="s">
        <v>518</v>
      </c>
      <c r="G10" s="178" t="s">
        <v>536</v>
      </c>
      <c r="H10" s="137" t="s">
        <v>338</v>
      </c>
    </row>
    <row r="11" spans="1:11" x14ac:dyDescent="0.2">
      <c r="B11" s="179" t="s">
        <v>287</v>
      </c>
      <c r="C11" s="180" t="s">
        <v>239</v>
      </c>
      <c r="D11" s="181"/>
      <c r="E11" s="181"/>
      <c r="F11" s="181"/>
      <c r="G11" s="181"/>
      <c r="H11" s="385"/>
    </row>
    <row r="12" spans="1:11" x14ac:dyDescent="0.2">
      <c r="B12" s="322" t="s">
        <v>269</v>
      </c>
      <c r="C12" s="323" t="s">
        <v>296</v>
      </c>
      <c r="D12" s="27"/>
      <c r="E12" s="428"/>
      <c r="F12" s="428"/>
      <c r="G12" s="428"/>
      <c r="H12" s="186"/>
    </row>
    <row r="13" spans="1:11" x14ac:dyDescent="0.2">
      <c r="B13" s="324" t="s">
        <v>314</v>
      </c>
      <c r="C13" s="326" t="s">
        <v>350</v>
      </c>
      <c r="D13" s="327"/>
      <c r="E13" s="429"/>
      <c r="F13" s="429"/>
      <c r="G13" s="429"/>
      <c r="H13" s="399"/>
    </row>
    <row r="14" spans="1:11" x14ac:dyDescent="0.2">
      <c r="B14" s="324" t="s">
        <v>128</v>
      </c>
      <c r="C14" s="326" t="s">
        <v>207</v>
      </c>
      <c r="D14" s="327"/>
      <c r="E14" s="429"/>
      <c r="F14" s="429"/>
      <c r="G14" s="429"/>
      <c r="H14" s="399"/>
    </row>
    <row r="15" spans="1:11" x14ac:dyDescent="0.2">
      <c r="B15" s="25" t="s">
        <v>162</v>
      </c>
      <c r="C15" s="331" t="s">
        <v>154</v>
      </c>
      <c r="D15" s="332"/>
      <c r="E15" s="430"/>
      <c r="F15" s="430"/>
      <c r="G15" s="430"/>
      <c r="H15" s="399"/>
    </row>
    <row r="16" spans="1:11" x14ac:dyDescent="0.2">
      <c r="B16" s="25" t="s">
        <v>208</v>
      </c>
      <c r="C16" s="331" t="s">
        <v>155</v>
      </c>
      <c r="D16" s="28"/>
      <c r="E16" s="543"/>
      <c r="F16" s="543"/>
      <c r="G16" s="543"/>
      <c r="H16" s="399">
        <f>SUM(E16:G16)</f>
        <v>0</v>
      </c>
      <c r="K16" s="446"/>
    </row>
    <row r="17" spans="2:11" x14ac:dyDescent="0.2">
      <c r="B17" s="25" t="s">
        <v>209</v>
      </c>
      <c r="C17" s="331" t="s">
        <v>156</v>
      </c>
      <c r="D17" s="28"/>
      <c r="E17" s="543"/>
      <c r="F17" s="543"/>
      <c r="G17" s="543"/>
      <c r="H17" s="399">
        <f>SUM(E17:G17)</f>
        <v>0</v>
      </c>
      <c r="K17" s="446"/>
    </row>
    <row r="18" spans="2:11" x14ac:dyDescent="0.2">
      <c r="B18" s="25" t="s">
        <v>163</v>
      </c>
      <c r="C18" s="331" t="s">
        <v>157</v>
      </c>
      <c r="D18" s="332"/>
      <c r="E18" s="544"/>
      <c r="F18" s="544"/>
      <c r="G18" s="544"/>
      <c r="H18" s="399"/>
      <c r="K18" s="446"/>
    </row>
    <row r="19" spans="2:11" x14ac:dyDescent="0.2">
      <c r="B19" s="25" t="s">
        <v>210</v>
      </c>
      <c r="C19" s="331" t="str">
        <f>+C16</f>
        <v>Текуће одржавање</v>
      </c>
      <c r="D19" s="28"/>
      <c r="E19" s="543"/>
      <c r="F19" s="543"/>
      <c r="G19" s="543"/>
      <c r="H19" s="399">
        <f>SUM(E19:G19)</f>
        <v>0</v>
      </c>
      <c r="K19" s="446"/>
    </row>
    <row r="20" spans="2:11" x14ac:dyDescent="0.2">
      <c r="B20" s="25" t="s">
        <v>211</v>
      </c>
      <c r="C20" s="331" t="str">
        <f>+C17</f>
        <v>Инвестиционо одржавање</v>
      </c>
      <c r="D20" s="28"/>
      <c r="E20" s="543"/>
      <c r="F20" s="543"/>
      <c r="G20" s="543"/>
      <c r="H20" s="399">
        <f>SUM(E20:G20)</f>
        <v>0</v>
      </c>
      <c r="K20" s="446"/>
    </row>
    <row r="21" spans="2:11" x14ac:dyDescent="0.2">
      <c r="B21" s="25" t="s">
        <v>212</v>
      </c>
      <c r="C21" s="331" t="s">
        <v>158</v>
      </c>
      <c r="D21" s="28"/>
      <c r="E21" s="543"/>
      <c r="F21" s="543"/>
      <c r="G21" s="543"/>
      <c r="H21" s="399">
        <f>SUM(E21:G21)</f>
        <v>0</v>
      </c>
      <c r="K21" s="446"/>
    </row>
    <row r="22" spans="2:11" x14ac:dyDescent="0.2">
      <c r="B22" s="25" t="s">
        <v>213</v>
      </c>
      <c r="C22" s="331" t="s">
        <v>181</v>
      </c>
      <c r="D22" s="28"/>
      <c r="E22" s="543"/>
      <c r="F22" s="543"/>
      <c r="G22" s="543"/>
      <c r="H22" s="399">
        <f>SUM(E22:G22)</f>
        <v>0</v>
      </c>
      <c r="K22" s="446"/>
    </row>
    <row r="23" spans="2:11" x14ac:dyDescent="0.2">
      <c r="B23" s="25" t="s">
        <v>129</v>
      </c>
      <c r="C23" s="331" t="s">
        <v>159</v>
      </c>
      <c r="D23" s="332"/>
      <c r="E23" s="544"/>
      <c r="F23" s="544"/>
      <c r="G23" s="544"/>
      <c r="H23" s="399"/>
      <c r="K23" s="446"/>
    </row>
    <row r="24" spans="2:11" x14ac:dyDescent="0.2">
      <c r="B24" s="25" t="s">
        <v>229</v>
      </c>
      <c r="C24" s="331" t="s">
        <v>180</v>
      </c>
      <c r="D24" s="28"/>
      <c r="E24" s="543"/>
      <c r="F24" s="543"/>
      <c r="G24" s="543"/>
      <c r="H24" s="399">
        <f t="shared" ref="H24:H29" si="0">SUM(E24:G24)</f>
        <v>0</v>
      </c>
      <c r="K24" s="446"/>
    </row>
    <row r="25" spans="2:11" x14ac:dyDescent="0.2">
      <c r="B25" s="25" t="s">
        <v>230</v>
      </c>
      <c r="C25" s="331" t="s">
        <v>179</v>
      </c>
      <c r="D25" s="28"/>
      <c r="E25" s="543"/>
      <c r="F25" s="543"/>
      <c r="G25" s="543"/>
      <c r="H25" s="399">
        <f t="shared" si="0"/>
        <v>0</v>
      </c>
      <c r="K25" s="446"/>
    </row>
    <row r="26" spans="2:11" x14ac:dyDescent="0.2">
      <c r="B26" s="25" t="s">
        <v>231</v>
      </c>
      <c r="C26" s="331" t="s">
        <v>178</v>
      </c>
      <c r="D26" s="28"/>
      <c r="E26" s="543"/>
      <c r="F26" s="543"/>
      <c r="G26" s="543"/>
      <c r="H26" s="399">
        <f t="shared" si="0"/>
        <v>0</v>
      </c>
      <c r="K26" s="446"/>
    </row>
    <row r="27" spans="2:11" x14ac:dyDescent="0.2">
      <c r="B27" s="25" t="s">
        <v>232</v>
      </c>
      <c r="C27" s="331" t="s">
        <v>160</v>
      </c>
      <c r="D27" s="28"/>
      <c r="E27" s="543"/>
      <c r="F27" s="543"/>
      <c r="G27" s="543"/>
      <c r="H27" s="399">
        <f t="shared" si="0"/>
        <v>0</v>
      </c>
      <c r="K27" s="446"/>
    </row>
    <row r="28" spans="2:11" x14ac:dyDescent="0.2">
      <c r="B28" s="25" t="s">
        <v>233</v>
      </c>
      <c r="C28" s="331" t="s">
        <v>161</v>
      </c>
      <c r="D28" s="28"/>
      <c r="E28" s="543"/>
      <c r="F28" s="543"/>
      <c r="G28" s="543"/>
      <c r="H28" s="399">
        <f t="shared" si="0"/>
        <v>0</v>
      </c>
      <c r="K28" s="446"/>
    </row>
    <row r="29" spans="2:11" x14ac:dyDescent="0.2">
      <c r="B29" s="25" t="s">
        <v>234</v>
      </c>
      <c r="C29" s="331" t="s">
        <v>177</v>
      </c>
      <c r="D29" s="28"/>
      <c r="E29" s="543"/>
      <c r="F29" s="543"/>
      <c r="G29" s="543"/>
      <c r="H29" s="399">
        <f t="shared" si="0"/>
        <v>0</v>
      </c>
      <c r="K29" s="446"/>
    </row>
    <row r="30" spans="2:11" x14ac:dyDescent="0.2">
      <c r="B30" s="26" t="s">
        <v>315</v>
      </c>
      <c r="C30" s="334" t="s">
        <v>351</v>
      </c>
      <c r="D30" s="28"/>
      <c r="E30" s="545"/>
      <c r="F30" s="545"/>
      <c r="G30" s="545"/>
      <c r="H30" s="399">
        <f>SUM(E30:G30)</f>
        <v>0</v>
      </c>
      <c r="K30" s="446"/>
    </row>
    <row r="31" spans="2:11" x14ac:dyDescent="0.2">
      <c r="B31" s="25" t="s">
        <v>316</v>
      </c>
      <c r="C31" s="331" t="s">
        <v>297</v>
      </c>
      <c r="D31" s="332"/>
      <c r="E31" s="544"/>
      <c r="F31" s="544"/>
      <c r="G31" s="544"/>
      <c r="H31" s="399"/>
      <c r="K31" s="446"/>
    </row>
    <row r="32" spans="2:11" x14ac:dyDescent="0.2">
      <c r="B32" s="324" t="s">
        <v>61</v>
      </c>
      <c r="C32" s="336" t="s">
        <v>65</v>
      </c>
      <c r="D32" s="675"/>
      <c r="E32" s="676"/>
      <c r="F32" s="677"/>
      <c r="G32" s="677"/>
      <c r="H32" s="399"/>
      <c r="K32" s="446"/>
    </row>
    <row r="33" spans="2:11" x14ac:dyDescent="0.2">
      <c r="B33" s="324" t="s">
        <v>563</v>
      </c>
      <c r="C33" s="336" t="s">
        <v>565</v>
      </c>
      <c r="D33" s="28"/>
      <c r="E33" s="543"/>
      <c r="F33" s="547"/>
      <c r="G33" s="547"/>
      <c r="H33" s="399">
        <f>SUM(E33:G33)</f>
        <v>0</v>
      </c>
      <c r="K33" s="446"/>
    </row>
    <row r="34" spans="2:11" ht="25.5" x14ac:dyDescent="0.2">
      <c r="B34" s="324" t="s">
        <v>564</v>
      </c>
      <c r="C34" s="672" t="s">
        <v>566</v>
      </c>
      <c r="D34" s="28"/>
      <c r="E34" s="543"/>
      <c r="F34" s="547"/>
      <c r="G34" s="547"/>
      <c r="H34" s="399">
        <f>SUM(E34:G34)</f>
        <v>0</v>
      </c>
      <c r="K34" s="446"/>
    </row>
    <row r="35" spans="2:11" x14ac:dyDescent="0.2">
      <c r="B35" s="25" t="s">
        <v>62</v>
      </c>
      <c r="C35" s="17" t="s">
        <v>164</v>
      </c>
      <c r="D35" s="332"/>
      <c r="E35" s="544"/>
      <c r="F35" s="544"/>
      <c r="G35" s="544"/>
      <c r="H35" s="399"/>
      <c r="K35" s="446"/>
    </row>
    <row r="36" spans="2:11" x14ac:dyDescent="0.2">
      <c r="B36" s="25" t="s">
        <v>172</v>
      </c>
      <c r="C36" s="17" t="s">
        <v>165</v>
      </c>
      <c r="D36" s="28"/>
      <c r="E36" s="545"/>
      <c r="F36" s="545"/>
      <c r="G36" s="545"/>
      <c r="H36" s="399">
        <f t="shared" ref="H36:H42" si="1">SUM(E36:G36)</f>
        <v>0</v>
      </c>
      <c r="K36" s="446"/>
    </row>
    <row r="37" spans="2:11" x14ac:dyDescent="0.2">
      <c r="B37" s="26" t="s">
        <v>173</v>
      </c>
      <c r="C37" s="17" t="s">
        <v>166</v>
      </c>
      <c r="D37" s="28"/>
      <c r="E37" s="543"/>
      <c r="F37" s="545"/>
      <c r="G37" s="545"/>
      <c r="H37" s="399">
        <f t="shared" si="1"/>
        <v>0</v>
      </c>
      <c r="K37" s="446"/>
    </row>
    <row r="38" spans="2:11" x14ac:dyDescent="0.2">
      <c r="B38" s="25" t="s">
        <v>174</v>
      </c>
      <c r="C38" s="17" t="s">
        <v>167</v>
      </c>
      <c r="D38" s="28"/>
      <c r="E38" s="543"/>
      <c r="F38" s="545"/>
      <c r="G38" s="545"/>
      <c r="H38" s="399">
        <f t="shared" si="1"/>
        <v>0</v>
      </c>
      <c r="K38" s="446"/>
    </row>
    <row r="39" spans="2:11" x14ac:dyDescent="0.2">
      <c r="B39" s="26" t="s">
        <v>175</v>
      </c>
      <c r="C39" s="17" t="s">
        <v>168</v>
      </c>
      <c r="D39" s="28"/>
      <c r="E39" s="543"/>
      <c r="F39" s="545"/>
      <c r="G39" s="545"/>
      <c r="H39" s="399">
        <f t="shared" si="1"/>
        <v>0</v>
      </c>
      <c r="K39" s="446"/>
    </row>
    <row r="40" spans="2:11" x14ac:dyDescent="0.2">
      <c r="B40" s="25" t="s">
        <v>176</v>
      </c>
      <c r="C40" s="337" t="s">
        <v>169</v>
      </c>
      <c r="D40" s="28"/>
      <c r="E40" s="543"/>
      <c r="F40" s="545"/>
      <c r="G40" s="545"/>
      <c r="H40" s="399">
        <f t="shared" si="1"/>
        <v>0</v>
      </c>
      <c r="K40" s="446"/>
    </row>
    <row r="41" spans="2:11" x14ac:dyDescent="0.2">
      <c r="B41" s="26" t="s">
        <v>63</v>
      </c>
      <c r="C41" s="337" t="s">
        <v>170</v>
      </c>
      <c r="D41" s="28"/>
      <c r="E41" s="545"/>
      <c r="F41" s="545"/>
      <c r="G41" s="545"/>
      <c r="H41" s="399">
        <f t="shared" si="1"/>
        <v>0</v>
      </c>
      <c r="K41" s="446"/>
    </row>
    <row r="42" spans="2:11" x14ac:dyDescent="0.2">
      <c r="B42" s="26" t="s">
        <v>171</v>
      </c>
      <c r="C42" s="340" t="s">
        <v>64</v>
      </c>
      <c r="D42" s="149"/>
      <c r="E42" s="545"/>
      <c r="F42" s="545"/>
      <c r="G42" s="545"/>
      <c r="H42" s="400">
        <f t="shared" si="1"/>
        <v>0</v>
      </c>
      <c r="K42" s="446"/>
    </row>
    <row r="43" spans="2:11" x14ac:dyDescent="0.2">
      <c r="B43" s="25" t="s">
        <v>612</v>
      </c>
      <c r="C43" s="173" t="s">
        <v>610</v>
      </c>
      <c r="D43" s="305"/>
      <c r="E43" s="305"/>
      <c r="F43" s="28"/>
      <c r="G43" s="305"/>
      <c r="H43" s="709">
        <f>SUM(E43:G43)</f>
        <v>0</v>
      </c>
      <c r="K43" s="446"/>
    </row>
    <row r="44" spans="2:11" x14ac:dyDescent="0.2">
      <c r="B44" s="338" t="s">
        <v>613</v>
      </c>
      <c r="C44" s="708" t="s">
        <v>611</v>
      </c>
      <c r="D44" s="282"/>
      <c r="E44" s="282"/>
      <c r="F44" s="282"/>
      <c r="G44" s="282"/>
      <c r="H44" s="403">
        <f>SUM(E44:G44)</f>
        <v>0</v>
      </c>
      <c r="K44" s="446"/>
    </row>
    <row r="45" spans="2:11" x14ac:dyDescent="0.2">
      <c r="B45" s="706" t="s">
        <v>270</v>
      </c>
      <c r="C45" s="710" t="s">
        <v>298</v>
      </c>
      <c r="D45" s="707"/>
      <c r="E45" s="711"/>
      <c r="F45" s="711"/>
      <c r="G45" s="711"/>
      <c r="H45" s="712"/>
      <c r="K45" s="446"/>
    </row>
    <row r="46" spans="2:11" x14ac:dyDescent="0.2">
      <c r="B46" s="324" t="s">
        <v>317</v>
      </c>
      <c r="C46" s="326" t="s">
        <v>353</v>
      </c>
      <c r="D46" s="28"/>
      <c r="E46" s="547"/>
      <c r="F46" s="547"/>
      <c r="G46" s="547"/>
      <c r="H46" s="399">
        <f t="shared" ref="H46:H52" si="2">SUM(E46:G46)</f>
        <v>0</v>
      </c>
      <c r="K46" s="446"/>
    </row>
    <row r="47" spans="2:11" ht="12.75" customHeight="1" x14ac:dyDescent="0.2">
      <c r="B47" s="25" t="s">
        <v>318</v>
      </c>
      <c r="C47" s="331" t="s">
        <v>354</v>
      </c>
      <c r="D47" s="28"/>
      <c r="E47" s="547"/>
      <c r="F47" s="547"/>
      <c r="G47" s="543"/>
      <c r="H47" s="399">
        <f t="shared" si="2"/>
        <v>0</v>
      </c>
      <c r="K47" s="446"/>
    </row>
    <row r="48" spans="2:11" x14ac:dyDescent="0.2">
      <c r="B48" s="25" t="s">
        <v>319</v>
      </c>
      <c r="C48" s="331" t="s">
        <v>355</v>
      </c>
      <c r="D48" s="28"/>
      <c r="E48" s="547"/>
      <c r="F48" s="547"/>
      <c r="G48" s="543"/>
      <c r="H48" s="399">
        <f t="shared" si="2"/>
        <v>0</v>
      </c>
      <c r="K48" s="446"/>
    </row>
    <row r="49" spans="2:11" x14ac:dyDescent="0.2">
      <c r="B49" s="25" t="s">
        <v>329</v>
      </c>
      <c r="C49" s="331" t="s">
        <v>356</v>
      </c>
      <c r="D49" s="28"/>
      <c r="E49" s="547"/>
      <c r="F49" s="547"/>
      <c r="G49" s="543"/>
      <c r="H49" s="399">
        <f t="shared" si="2"/>
        <v>0</v>
      </c>
      <c r="K49" s="446"/>
    </row>
    <row r="50" spans="2:11" x14ac:dyDescent="0.2">
      <c r="B50" s="25" t="s">
        <v>330</v>
      </c>
      <c r="C50" s="331" t="s">
        <v>357</v>
      </c>
      <c r="D50" s="28"/>
      <c r="E50" s="547"/>
      <c r="F50" s="547"/>
      <c r="G50" s="543"/>
      <c r="H50" s="399">
        <f t="shared" si="2"/>
        <v>0</v>
      </c>
      <c r="K50" s="446"/>
    </row>
    <row r="51" spans="2:11" x14ac:dyDescent="0.2">
      <c r="B51" s="25" t="s">
        <v>331</v>
      </c>
      <c r="C51" s="331" t="s">
        <v>358</v>
      </c>
      <c r="D51" s="28"/>
      <c r="E51" s="547"/>
      <c r="F51" s="547"/>
      <c r="G51" s="543"/>
      <c r="H51" s="399">
        <f t="shared" si="2"/>
        <v>0</v>
      </c>
      <c r="K51" s="446"/>
    </row>
    <row r="52" spans="2:11" x14ac:dyDescent="0.2">
      <c r="B52" s="25" t="s">
        <v>332</v>
      </c>
      <c r="C52" s="331" t="s">
        <v>397</v>
      </c>
      <c r="D52" s="28"/>
      <c r="E52" s="547"/>
      <c r="F52" s="547"/>
      <c r="G52" s="543"/>
      <c r="H52" s="399">
        <f t="shared" si="2"/>
        <v>0</v>
      </c>
      <c r="K52" s="446"/>
    </row>
    <row r="53" spans="2:11" x14ac:dyDescent="0.2">
      <c r="B53" s="25" t="s">
        <v>333</v>
      </c>
      <c r="C53" s="331" t="s">
        <v>359</v>
      </c>
      <c r="D53" s="332"/>
      <c r="E53" s="544"/>
      <c r="F53" s="544"/>
      <c r="G53" s="544"/>
      <c r="H53" s="399"/>
      <c r="K53" s="446"/>
    </row>
    <row r="54" spans="2:11" x14ac:dyDescent="0.2">
      <c r="B54" s="25" t="s">
        <v>144</v>
      </c>
      <c r="C54" s="331" t="s">
        <v>134</v>
      </c>
      <c r="D54" s="28"/>
      <c r="E54" s="547"/>
      <c r="F54" s="547"/>
      <c r="G54" s="543"/>
      <c r="H54" s="399">
        <f t="shared" ref="H54:H63" si="3">SUM(E54:G54)</f>
        <v>0</v>
      </c>
      <c r="K54" s="446"/>
    </row>
    <row r="55" spans="2:11" x14ac:dyDescent="0.2">
      <c r="B55" s="25" t="s">
        <v>145</v>
      </c>
      <c r="C55" s="331" t="s">
        <v>135</v>
      </c>
      <c r="D55" s="28"/>
      <c r="E55" s="547"/>
      <c r="F55" s="547"/>
      <c r="G55" s="543"/>
      <c r="H55" s="399">
        <f t="shared" si="3"/>
        <v>0</v>
      </c>
      <c r="K55" s="446"/>
    </row>
    <row r="56" spans="2:11" x14ac:dyDescent="0.2">
      <c r="B56" s="25" t="s">
        <v>146</v>
      </c>
      <c r="C56" s="331" t="s">
        <v>136</v>
      </c>
      <c r="D56" s="28"/>
      <c r="E56" s="543"/>
      <c r="F56" s="543"/>
      <c r="G56" s="543"/>
      <c r="H56" s="399">
        <f t="shared" si="3"/>
        <v>0</v>
      </c>
      <c r="K56" s="446"/>
    </row>
    <row r="57" spans="2:11" x14ac:dyDescent="0.2">
      <c r="B57" s="25" t="s">
        <v>147</v>
      </c>
      <c r="C57" s="331" t="s">
        <v>137</v>
      </c>
      <c r="D57" s="28"/>
      <c r="E57" s="543"/>
      <c r="F57" s="543"/>
      <c r="G57" s="543"/>
      <c r="H57" s="399">
        <f t="shared" si="3"/>
        <v>0</v>
      </c>
      <c r="K57" s="446"/>
    </row>
    <row r="58" spans="2:11" x14ac:dyDescent="0.2">
      <c r="B58" s="25" t="s">
        <v>148</v>
      </c>
      <c r="C58" s="331" t="s">
        <v>138</v>
      </c>
      <c r="D58" s="28"/>
      <c r="E58" s="547"/>
      <c r="F58" s="547"/>
      <c r="G58" s="543"/>
      <c r="H58" s="399">
        <f t="shared" si="3"/>
        <v>0</v>
      </c>
      <c r="K58" s="446"/>
    </row>
    <row r="59" spans="2:11" x14ac:dyDescent="0.2">
      <c r="B59" s="25" t="s">
        <v>149</v>
      </c>
      <c r="C59" s="331" t="s">
        <v>139</v>
      </c>
      <c r="D59" s="28"/>
      <c r="E59" s="547"/>
      <c r="F59" s="547"/>
      <c r="G59" s="543"/>
      <c r="H59" s="399">
        <f t="shared" si="3"/>
        <v>0</v>
      </c>
      <c r="K59" s="446"/>
    </row>
    <row r="60" spans="2:11" x14ac:dyDescent="0.2">
      <c r="B60" s="25" t="s">
        <v>150</v>
      </c>
      <c r="C60" s="331" t="s">
        <v>140</v>
      </c>
      <c r="D60" s="28"/>
      <c r="E60" s="547"/>
      <c r="F60" s="547"/>
      <c r="G60" s="543"/>
      <c r="H60" s="399">
        <f t="shared" si="3"/>
        <v>0</v>
      </c>
      <c r="K60" s="446"/>
    </row>
    <row r="61" spans="2:11" x14ac:dyDescent="0.2">
      <c r="B61" s="25" t="s">
        <v>151</v>
      </c>
      <c r="C61" s="331" t="s">
        <v>141</v>
      </c>
      <c r="D61" s="28"/>
      <c r="E61" s="543"/>
      <c r="F61" s="543"/>
      <c r="G61" s="543"/>
      <c r="H61" s="399">
        <f t="shared" si="3"/>
        <v>0</v>
      </c>
      <c r="K61" s="446"/>
    </row>
    <row r="62" spans="2:11" x14ac:dyDescent="0.2">
      <c r="B62" s="25" t="s">
        <v>152</v>
      </c>
      <c r="C62" s="331" t="s">
        <v>142</v>
      </c>
      <c r="D62" s="28"/>
      <c r="E62" s="543"/>
      <c r="F62" s="543"/>
      <c r="G62" s="543"/>
      <c r="H62" s="399">
        <f t="shared" si="3"/>
        <v>0</v>
      </c>
      <c r="K62" s="446"/>
    </row>
    <row r="63" spans="2:11" x14ac:dyDescent="0.2">
      <c r="B63" s="338" t="s">
        <v>153</v>
      </c>
      <c r="C63" s="342" t="s">
        <v>143</v>
      </c>
      <c r="D63" s="28"/>
      <c r="E63" s="547"/>
      <c r="F63" s="549"/>
      <c r="G63" s="581"/>
      <c r="H63" s="400">
        <f t="shared" si="3"/>
        <v>0</v>
      </c>
      <c r="K63" s="446"/>
    </row>
    <row r="64" spans="2:11" x14ac:dyDescent="0.2">
      <c r="B64" s="322" t="s">
        <v>271</v>
      </c>
      <c r="C64" s="16" t="s">
        <v>299</v>
      </c>
      <c r="D64" s="27"/>
      <c r="E64" s="546"/>
      <c r="F64" s="546"/>
      <c r="G64" s="546"/>
      <c r="H64" s="186"/>
      <c r="K64" s="446"/>
    </row>
    <row r="65" spans="2:11" x14ac:dyDescent="0.2">
      <c r="B65" s="324" t="s">
        <v>321</v>
      </c>
      <c r="C65" s="326" t="s">
        <v>361</v>
      </c>
      <c r="D65" s="28"/>
      <c r="E65" s="547"/>
      <c r="F65" s="547"/>
      <c r="G65" s="547"/>
      <c r="H65" s="399">
        <f>SUM(E65:G65)</f>
        <v>0</v>
      </c>
      <c r="K65" s="446"/>
    </row>
    <row r="66" spans="2:11" x14ac:dyDescent="0.2">
      <c r="B66" s="25" t="s">
        <v>322</v>
      </c>
      <c r="C66" s="331" t="s">
        <v>301</v>
      </c>
      <c r="D66" s="332"/>
      <c r="E66" s="544"/>
      <c r="F66" s="544"/>
      <c r="G66" s="544"/>
      <c r="H66" s="399"/>
      <c r="K66" s="446"/>
    </row>
    <row r="67" spans="2:11" x14ac:dyDescent="0.2">
      <c r="B67" s="25" t="s">
        <v>183</v>
      </c>
      <c r="C67" s="331" t="s">
        <v>185</v>
      </c>
      <c r="D67" s="28"/>
      <c r="E67" s="543"/>
      <c r="F67" s="543"/>
      <c r="G67" s="543"/>
      <c r="H67" s="399">
        <f t="shared" ref="H67:H74" si="4">SUM(E67:G67)</f>
        <v>0</v>
      </c>
      <c r="K67" s="446"/>
    </row>
    <row r="68" spans="2:11" x14ac:dyDescent="0.2">
      <c r="B68" s="25" t="s">
        <v>184</v>
      </c>
      <c r="C68" s="331" t="s">
        <v>186</v>
      </c>
      <c r="D68" s="28"/>
      <c r="E68" s="543"/>
      <c r="F68" s="545"/>
      <c r="G68" s="545"/>
      <c r="H68" s="399">
        <f t="shared" si="4"/>
        <v>0</v>
      </c>
      <c r="K68" s="446"/>
    </row>
    <row r="69" spans="2:11" x14ac:dyDescent="0.2">
      <c r="B69" s="25" t="s">
        <v>320</v>
      </c>
      <c r="C69" s="331" t="s">
        <v>300</v>
      </c>
      <c r="D69" s="28"/>
      <c r="E69" s="543"/>
      <c r="F69" s="543"/>
      <c r="G69" s="543"/>
      <c r="H69" s="399">
        <f t="shared" si="4"/>
        <v>0</v>
      </c>
      <c r="K69" s="446"/>
    </row>
    <row r="70" spans="2:11" x14ac:dyDescent="0.2">
      <c r="B70" s="25" t="s">
        <v>323</v>
      </c>
      <c r="C70" s="331" t="s">
        <v>302</v>
      </c>
      <c r="D70" s="28"/>
      <c r="E70" s="543"/>
      <c r="F70" s="543"/>
      <c r="G70" s="543"/>
      <c r="H70" s="399">
        <f t="shared" si="4"/>
        <v>0</v>
      </c>
      <c r="K70" s="446"/>
    </row>
    <row r="71" spans="2:11" x14ac:dyDescent="0.2">
      <c r="B71" s="25" t="s">
        <v>324</v>
      </c>
      <c r="C71" s="331" t="s">
        <v>182</v>
      </c>
      <c r="D71" s="28"/>
      <c r="E71" s="543"/>
      <c r="F71" s="543"/>
      <c r="G71" s="543"/>
      <c r="H71" s="399">
        <f t="shared" si="4"/>
        <v>0</v>
      </c>
      <c r="K71" s="446"/>
    </row>
    <row r="72" spans="2:11" x14ac:dyDescent="0.2">
      <c r="B72" s="25" t="s">
        <v>335</v>
      </c>
      <c r="C72" s="331" t="s">
        <v>303</v>
      </c>
      <c r="D72" s="28"/>
      <c r="E72" s="543"/>
      <c r="F72" s="543"/>
      <c r="G72" s="543"/>
      <c r="H72" s="399">
        <f t="shared" si="4"/>
        <v>0</v>
      </c>
      <c r="K72" s="446"/>
    </row>
    <row r="73" spans="2:11" x14ac:dyDescent="0.2">
      <c r="B73" s="25" t="s">
        <v>336</v>
      </c>
      <c r="C73" s="331" t="s">
        <v>362</v>
      </c>
      <c r="D73" s="28"/>
      <c r="E73" s="543"/>
      <c r="F73" s="543"/>
      <c r="G73" s="543"/>
      <c r="H73" s="399">
        <f t="shared" si="4"/>
        <v>0</v>
      </c>
      <c r="K73" s="446"/>
    </row>
    <row r="74" spans="2:11" x14ac:dyDescent="0.2">
      <c r="B74" s="25" t="s">
        <v>337</v>
      </c>
      <c r="C74" s="337" t="s">
        <v>219</v>
      </c>
      <c r="D74" s="28"/>
      <c r="E74" s="543"/>
      <c r="F74" s="543"/>
      <c r="G74" s="543"/>
      <c r="H74" s="399">
        <f t="shared" si="4"/>
        <v>0</v>
      </c>
      <c r="K74" s="446"/>
    </row>
    <row r="75" spans="2:11" x14ac:dyDescent="0.2">
      <c r="B75" s="25" t="s">
        <v>220</v>
      </c>
      <c r="C75" s="331" t="s">
        <v>363</v>
      </c>
      <c r="D75" s="332"/>
      <c r="E75" s="544"/>
      <c r="F75" s="544"/>
      <c r="G75" s="544"/>
      <c r="H75" s="399"/>
      <c r="K75" s="446"/>
    </row>
    <row r="76" spans="2:11" x14ac:dyDescent="0.2">
      <c r="B76" s="25" t="s">
        <v>221</v>
      </c>
      <c r="C76" s="331" t="s">
        <v>188</v>
      </c>
      <c r="D76" s="28"/>
      <c r="E76" s="543"/>
      <c r="F76" s="543"/>
      <c r="G76" s="543"/>
      <c r="H76" s="399">
        <f t="shared" ref="H76:H82" si="5">SUM(E76:G76)</f>
        <v>0</v>
      </c>
      <c r="K76" s="446"/>
    </row>
    <row r="77" spans="2:11" x14ac:dyDescent="0.2">
      <c r="B77" s="25" t="s">
        <v>222</v>
      </c>
      <c r="C77" s="331" t="s">
        <v>187</v>
      </c>
      <c r="D77" s="28"/>
      <c r="E77" s="547"/>
      <c r="F77" s="547"/>
      <c r="G77" s="543"/>
      <c r="H77" s="399">
        <f t="shared" si="5"/>
        <v>0</v>
      </c>
      <c r="K77" s="446"/>
    </row>
    <row r="78" spans="2:11" x14ac:dyDescent="0.2">
      <c r="B78" s="25" t="s">
        <v>223</v>
      </c>
      <c r="C78" s="331" t="s">
        <v>189</v>
      </c>
      <c r="D78" s="28"/>
      <c r="E78" s="543"/>
      <c r="F78" s="543"/>
      <c r="G78" s="543"/>
      <c r="H78" s="399">
        <f t="shared" si="5"/>
        <v>0</v>
      </c>
      <c r="K78" s="446"/>
    </row>
    <row r="79" spans="2:11" x14ac:dyDescent="0.2">
      <c r="B79" s="25" t="s">
        <v>224</v>
      </c>
      <c r="C79" s="331" t="s">
        <v>299</v>
      </c>
      <c r="D79" s="28"/>
      <c r="E79" s="543"/>
      <c r="F79" s="543"/>
      <c r="G79" s="543"/>
      <c r="H79" s="399">
        <f t="shared" si="5"/>
        <v>0</v>
      </c>
      <c r="K79" s="446"/>
    </row>
    <row r="80" spans="2:11" x14ac:dyDescent="0.2">
      <c r="B80" s="25" t="s">
        <v>225</v>
      </c>
      <c r="C80" s="331" t="s">
        <v>190</v>
      </c>
      <c r="D80" s="28"/>
      <c r="E80" s="543"/>
      <c r="F80" s="543"/>
      <c r="G80" s="543"/>
      <c r="H80" s="399">
        <f t="shared" si="5"/>
        <v>0</v>
      </c>
      <c r="K80" s="446"/>
    </row>
    <row r="81" spans="2:11" x14ac:dyDescent="0.2">
      <c r="B81" s="25" t="s">
        <v>226</v>
      </c>
      <c r="C81" s="331" t="s">
        <v>367</v>
      </c>
      <c r="D81" s="28"/>
      <c r="E81" s="543"/>
      <c r="F81" s="543"/>
      <c r="G81" s="543"/>
      <c r="H81" s="399">
        <f t="shared" si="5"/>
        <v>0</v>
      </c>
      <c r="K81" s="446"/>
    </row>
    <row r="82" spans="2:11" x14ac:dyDescent="0.2">
      <c r="B82" s="26" t="s">
        <v>227</v>
      </c>
      <c r="C82" s="334" t="s">
        <v>191</v>
      </c>
      <c r="D82" s="28"/>
      <c r="E82" s="545"/>
      <c r="F82" s="545"/>
      <c r="G82" s="545"/>
      <c r="H82" s="400">
        <f t="shared" si="5"/>
        <v>0</v>
      </c>
      <c r="K82" s="446"/>
    </row>
    <row r="83" spans="2:11" x14ac:dyDescent="0.2">
      <c r="B83" s="322">
        <v>4</v>
      </c>
      <c r="C83" s="16" t="s">
        <v>304</v>
      </c>
      <c r="D83" s="27"/>
      <c r="E83" s="546"/>
      <c r="F83" s="546"/>
      <c r="G83" s="546"/>
      <c r="H83" s="186"/>
      <c r="K83" s="446"/>
    </row>
    <row r="84" spans="2:11" x14ac:dyDescent="0.2">
      <c r="B84" s="324" t="s">
        <v>419</v>
      </c>
      <c r="C84" s="326" t="s">
        <v>305</v>
      </c>
      <c r="D84" s="327"/>
      <c r="E84" s="548"/>
      <c r="F84" s="548"/>
      <c r="G84" s="548"/>
      <c r="H84" s="399"/>
      <c r="K84" s="446"/>
    </row>
    <row r="85" spans="2:11" x14ac:dyDescent="0.2">
      <c r="B85" s="324" t="s">
        <v>33</v>
      </c>
      <c r="C85" s="326" t="s">
        <v>192</v>
      </c>
      <c r="D85" s="28"/>
      <c r="E85" s="547"/>
      <c r="F85" s="547"/>
      <c r="G85" s="547"/>
      <c r="H85" s="399">
        <f>SUM(E85:G85)</f>
        <v>0</v>
      </c>
      <c r="K85" s="446"/>
    </row>
    <row r="86" spans="2:11" x14ac:dyDescent="0.2">
      <c r="B86" s="324" t="s">
        <v>34</v>
      </c>
      <c r="C86" s="326" t="s">
        <v>193</v>
      </c>
      <c r="D86" s="28"/>
      <c r="E86" s="543"/>
      <c r="F86" s="547"/>
      <c r="G86" s="547"/>
      <c r="H86" s="399">
        <f>SUM(E86:G86)</f>
        <v>0</v>
      </c>
      <c r="K86" s="446"/>
    </row>
    <row r="87" spans="2:11" x14ac:dyDescent="0.2">
      <c r="B87" s="324" t="s">
        <v>35</v>
      </c>
      <c r="C87" s="326" t="s">
        <v>194</v>
      </c>
      <c r="D87" s="28"/>
      <c r="E87" s="543"/>
      <c r="F87" s="547"/>
      <c r="G87" s="547"/>
      <c r="H87" s="399">
        <f>SUM(E87:G87)</f>
        <v>0</v>
      </c>
      <c r="K87" s="446"/>
    </row>
    <row r="88" spans="2:11" x14ac:dyDescent="0.2">
      <c r="B88" s="324" t="s">
        <v>36</v>
      </c>
      <c r="C88" s="326" t="s">
        <v>195</v>
      </c>
      <c r="D88" s="28"/>
      <c r="E88" s="543"/>
      <c r="F88" s="547"/>
      <c r="G88" s="547"/>
      <c r="H88" s="399">
        <f>SUM(E88:G88)</f>
        <v>0</v>
      </c>
      <c r="K88" s="446"/>
    </row>
    <row r="89" spans="2:11" x14ac:dyDescent="0.2">
      <c r="B89" s="25" t="s">
        <v>420</v>
      </c>
      <c r="C89" s="331" t="s">
        <v>306</v>
      </c>
      <c r="D89" s="28"/>
      <c r="E89" s="547"/>
      <c r="F89" s="547"/>
      <c r="G89" s="543"/>
      <c r="H89" s="399">
        <f>SUM(E89:G89)</f>
        <v>0</v>
      </c>
      <c r="K89" s="446"/>
    </row>
    <row r="90" spans="2:11" x14ac:dyDescent="0.2">
      <c r="B90" s="25" t="s">
        <v>37</v>
      </c>
      <c r="C90" s="331" t="s">
        <v>307</v>
      </c>
      <c r="D90" s="332"/>
      <c r="E90" s="544"/>
      <c r="F90" s="544"/>
      <c r="G90" s="544"/>
      <c r="H90" s="399"/>
      <c r="K90" s="446"/>
    </row>
    <row r="91" spans="2:11" x14ac:dyDescent="0.2">
      <c r="B91" s="25" t="s">
        <v>38</v>
      </c>
      <c r="C91" s="331" t="s">
        <v>196</v>
      </c>
      <c r="D91" s="28"/>
      <c r="E91" s="543"/>
      <c r="F91" s="543"/>
      <c r="G91" s="543"/>
      <c r="H91" s="399">
        <f t="shared" ref="H91:H96" si="6">SUM(E91:G91)</f>
        <v>0</v>
      </c>
      <c r="K91" s="446"/>
    </row>
    <row r="92" spans="2:11" x14ac:dyDescent="0.2">
      <c r="B92" s="25" t="s">
        <v>39</v>
      </c>
      <c r="C92" s="331" t="s">
        <v>197</v>
      </c>
      <c r="D92" s="28"/>
      <c r="E92" s="543"/>
      <c r="F92" s="543"/>
      <c r="G92" s="543"/>
      <c r="H92" s="399">
        <f t="shared" si="6"/>
        <v>0</v>
      </c>
      <c r="K92" s="446"/>
    </row>
    <row r="93" spans="2:11" x14ac:dyDescent="0.2">
      <c r="B93" s="25" t="s">
        <v>40</v>
      </c>
      <c r="C93" s="331" t="s">
        <v>198</v>
      </c>
      <c r="D93" s="28"/>
      <c r="E93" s="547"/>
      <c r="F93" s="547"/>
      <c r="G93" s="543"/>
      <c r="H93" s="399">
        <f t="shared" si="6"/>
        <v>0</v>
      </c>
      <c r="K93" s="446"/>
    </row>
    <row r="94" spans="2:11" x14ac:dyDescent="0.2">
      <c r="B94" s="25" t="s">
        <v>41</v>
      </c>
      <c r="C94" s="331" t="s">
        <v>199</v>
      </c>
      <c r="D94" s="28"/>
      <c r="E94" s="543"/>
      <c r="F94" s="543"/>
      <c r="G94" s="543"/>
      <c r="H94" s="399">
        <f t="shared" si="6"/>
        <v>0</v>
      </c>
      <c r="K94" s="446"/>
    </row>
    <row r="95" spans="2:11" x14ac:dyDescent="0.2">
      <c r="B95" s="25" t="s">
        <v>42</v>
      </c>
      <c r="C95" s="331" t="s">
        <v>308</v>
      </c>
      <c r="D95" s="28"/>
      <c r="E95" s="543"/>
      <c r="F95" s="543"/>
      <c r="G95" s="543"/>
      <c r="H95" s="399">
        <f t="shared" si="6"/>
        <v>0</v>
      </c>
      <c r="K95" s="446"/>
    </row>
    <row r="96" spans="2:11" x14ac:dyDescent="0.2">
      <c r="B96" s="25" t="s">
        <v>56</v>
      </c>
      <c r="C96" s="331" t="s">
        <v>364</v>
      </c>
      <c r="D96" s="28"/>
      <c r="E96" s="547"/>
      <c r="F96" s="547"/>
      <c r="G96" s="543"/>
      <c r="H96" s="399">
        <f t="shared" si="6"/>
        <v>0</v>
      </c>
      <c r="K96" s="446"/>
    </row>
    <row r="97" spans="2:11" x14ac:dyDescent="0.2">
      <c r="B97" s="25" t="s">
        <v>43</v>
      </c>
      <c r="C97" s="331" t="s">
        <v>365</v>
      </c>
      <c r="D97" s="332"/>
      <c r="E97" s="544"/>
      <c r="F97" s="544"/>
      <c r="G97" s="544"/>
      <c r="H97" s="399"/>
      <c r="K97" s="446"/>
    </row>
    <row r="98" spans="2:11" x14ac:dyDescent="0.2">
      <c r="B98" s="25" t="s">
        <v>44</v>
      </c>
      <c r="C98" s="17" t="s">
        <v>398</v>
      </c>
      <c r="D98" s="28"/>
      <c r="E98" s="543"/>
      <c r="F98" s="543"/>
      <c r="G98" s="543"/>
      <c r="H98" s="399">
        <f t="shared" ref="H98:H105" si="7">SUM(E98:G98)</f>
        <v>0</v>
      </c>
      <c r="K98" s="446"/>
    </row>
    <row r="99" spans="2:11" x14ac:dyDescent="0.2">
      <c r="B99" s="25" t="s">
        <v>45</v>
      </c>
      <c r="C99" s="17" t="s">
        <v>200</v>
      </c>
      <c r="D99" s="28"/>
      <c r="E99" s="543"/>
      <c r="F99" s="543"/>
      <c r="G99" s="543"/>
      <c r="H99" s="399">
        <f t="shared" si="7"/>
        <v>0</v>
      </c>
      <c r="K99" s="446"/>
    </row>
    <row r="100" spans="2:11" x14ac:dyDescent="0.2">
      <c r="B100" s="25" t="s">
        <v>46</v>
      </c>
      <c r="C100" s="17" t="s">
        <v>202</v>
      </c>
      <c r="D100" s="28"/>
      <c r="E100" s="543"/>
      <c r="F100" s="543"/>
      <c r="G100" s="543"/>
      <c r="H100" s="399">
        <f t="shared" si="7"/>
        <v>0</v>
      </c>
      <c r="K100" s="446"/>
    </row>
    <row r="101" spans="2:11" x14ac:dyDescent="0.2">
      <c r="B101" s="25" t="s">
        <v>47</v>
      </c>
      <c r="C101" s="17" t="s">
        <v>203</v>
      </c>
      <c r="D101" s="28"/>
      <c r="E101" s="543"/>
      <c r="F101" s="543"/>
      <c r="G101" s="543"/>
      <c r="H101" s="399">
        <f t="shared" si="7"/>
        <v>0</v>
      </c>
      <c r="K101" s="446"/>
    </row>
    <row r="102" spans="2:11" x14ac:dyDescent="0.2">
      <c r="B102" s="25" t="s">
        <v>57</v>
      </c>
      <c r="C102" s="17" t="s">
        <v>204</v>
      </c>
      <c r="D102" s="28"/>
      <c r="E102" s="543"/>
      <c r="F102" s="543"/>
      <c r="G102" s="543"/>
      <c r="H102" s="399">
        <f t="shared" si="7"/>
        <v>0</v>
      </c>
      <c r="K102" s="446"/>
    </row>
    <row r="103" spans="2:11" x14ac:dyDescent="0.2">
      <c r="B103" s="25" t="s">
        <v>48</v>
      </c>
      <c r="C103" s="17" t="s">
        <v>201</v>
      </c>
      <c r="D103" s="28"/>
      <c r="E103" s="543"/>
      <c r="F103" s="543"/>
      <c r="G103" s="543"/>
      <c r="H103" s="399">
        <f t="shared" si="7"/>
        <v>0</v>
      </c>
      <c r="K103" s="446"/>
    </row>
    <row r="104" spans="2:11" x14ac:dyDescent="0.2">
      <c r="B104" s="25" t="s">
        <v>49</v>
      </c>
      <c r="C104" s="3" t="s">
        <v>399</v>
      </c>
      <c r="D104" s="28"/>
      <c r="E104" s="543"/>
      <c r="F104" s="543"/>
      <c r="G104" s="543"/>
      <c r="H104" s="399">
        <f t="shared" si="7"/>
        <v>0</v>
      </c>
      <c r="K104" s="446"/>
    </row>
    <row r="105" spans="2:11" x14ac:dyDescent="0.2">
      <c r="B105" s="25" t="s">
        <v>50</v>
      </c>
      <c r="C105" s="331" t="s">
        <v>366</v>
      </c>
      <c r="D105" s="28"/>
      <c r="E105" s="543"/>
      <c r="F105" s="543"/>
      <c r="G105" s="543"/>
      <c r="H105" s="399">
        <f t="shared" si="7"/>
        <v>0</v>
      </c>
      <c r="K105" s="446"/>
    </row>
    <row r="106" spans="2:11" x14ac:dyDescent="0.2">
      <c r="B106" s="25" t="s">
        <v>51</v>
      </c>
      <c r="C106" s="331" t="s">
        <v>309</v>
      </c>
      <c r="D106" s="332"/>
      <c r="E106" s="544"/>
      <c r="F106" s="544"/>
      <c r="G106" s="544"/>
      <c r="H106" s="399"/>
      <c r="K106" s="446"/>
    </row>
    <row r="107" spans="2:11" ht="18.75" customHeight="1" x14ac:dyDescent="0.2">
      <c r="B107" s="25" t="s">
        <v>52</v>
      </c>
      <c r="C107" s="331" t="s">
        <v>205</v>
      </c>
      <c r="D107" s="450"/>
      <c r="E107" s="543"/>
      <c r="F107" s="543"/>
      <c r="G107" s="543"/>
      <c r="H107" s="399">
        <f>SUM(E107:G107)</f>
        <v>0</v>
      </c>
      <c r="K107" s="446"/>
    </row>
    <row r="108" spans="2:11" x14ac:dyDescent="0.2">
      <c r="B108" s="25" t="s">
        <v>53</v>
      </c>
      <c r="C108" s="331" t="s">
        <v>206</v>
      </c>
      <c r="D108" s="450"/>
      <c r="E108" s="543"/>
      <c r="F108" s="543"/>
      <c r="G108" s="543"/>
      <c r="H108" s="399">
        <f>SUM(E108:G108)</f>
        <v>0</v>
      </c>
      <c r="K108" s="446"/>
    </row>
    <row r="109" spans="2:11" x14ac:dyDescent="0.2">
      <c r="B109" s="25" t="s">
        <v>54</v>
      </c>
      <c r="C109" s="331" t="s">
        <v>400</v>
      </c>
      <c r="D109" s="450"/>
      <c r="E109" s="543"/>
      <c r="F109" s="543"/>
      <c r="G109" s="543"/>
      <c r="H109" s="399">
        <f>SUM(E109:G109)</f>
        <v>0</v>
      </c>
      <c r="K109" s="446"/>
    </row>
    <row r="110" spans="2:11" x14ac:dyDescent="0.2">
      <c r="B110" s="26" t="s">
        <v>55</v>
      </c>
      <c r="C110" s="334" t="s">
        <v>309</v>
      </c>
      <c r="D110" s="451"/>
      <c r="E110" s="545"/>
      <c r="F110" s="545"/>
      <c r="G110" s="545"/>
      <c r="H110" s="400">
        <f>SUM(E110:G110)</f>
        <v>0</v>
      </c>
      <c r="K110" s="446"/>
    </row>
    <row r="111" spans="2:11" ht="25.5" x14ac:dyDescent="0.2">
      <c r="B111" s="138">
        <v>5</v>
      </c>
      <c r="C111" s="323" t="s">
        <v>236</v>
      </c>
      <c r="D111" s="452"/>
      <c r="E111" s="550"/>
      <c r="F111" s="550"/>
      <c r="G111" s="550"/>
      <c r="H111" s="186">
        <f>SUM(E111:G111)</f>
        <v>0</v>
      </c>
      <c r="K111" s="446"/>
    </row>
    <row r="112" spans="2:11" x14ac:dyDescent="0.2">
      <c r="B112" s="322" t="s">
        <v>288</v>
      </c>
      <c r="C112" s="323" t="s">
        <v>73</v>
      </c>
      <c r="D112" s="384"/>
      <c r="E112" s="384"/>
      <c r="F112" s="384"/>
      <c r="G112" s="582"/>
      <c r="H112" s="401"/>
      <c r="K112" s="446"/>
    </row>
    <row r="113" spans="2:11" x14ac:dyDescent="0.2">
      <c r="B113" s="25">
        <v>1</v>
      </c>
      <c r="C113" s="377" t="s">
        <v>285</v>
      </c>
      <c r="D113" s="578"/>
      <c r="E113" s="22"/>
      <c r="F113" s="22"/>
      <c r="G113" s="583"/>
      <c r="H113" s="402">
        <f t="shared" ref="H113:H118" si="8">SUM(E113:G113)</f>
        <v>0</v>
      </c>
      <c r="K113" s="446"/>
    </row>
    <row r="114" spans="2:11" x14ac:dyDescent="0.2">
      <c r="B114" s="25">
        <v>2</v>
      </c>
      <c r="C114" s="377" t="s">
        <v>286</v>
      </c>
      <c r="D114" s="578"/>
      <c r="E114" s="22"/>
      <c r="F114" s="22"/>
      <c r="G114" s="583"/>
      <c r="H114" s="402">
        <f t="shared" si="8"/>
        <v>0</v>
      </c>
      <c r="K114" s="446"/>
    </row>
    <row r="115" spans="2:11" x14ac:dyDescent="0.2">
      <c r="B115" s="25">
        <v>3</v>
      </c>
      <c r="C115" s="377" t="s">
        <v>277</v>
      </c>
      <c r="D115" s="578"/>
      <c r="E115" s="22"/>
      <c r="F115" s="22"/>
      <c r="G115" s="583"/>
      <c r="H115" s="402">
        <f t="shared" si="8"/>
        <v>0</v>
      </c>
      <c r="K115" s="446"/>
    </row>
    <row r="116" spans="2:11" x14ac:dyDescent="0.2">
      <c r="B116" s="25">
        <v>4</v>
      </c>
      <c r="C116" s="17" t="s">
        <v>228</v>
      </c>
      <c r="D116" s="578"/>
      <c r="E116" s="22"/>
      <c r="F116" s="22"/>
      <c r="G116" s="583"/>
      <c r="H116" s="402">
        <f t="shared" si="8"/>
        <v>0</v>
      </c>
      <c r="K116" s="446"/>
    </row>
    <row r="117" spans="2:11" x14ac:dyDescent="0.2">
      <c r="B117" s="25">
        <v>5</v>
      </c>
      <c r="C117" s="377" t="s">
        <v>345</v>
      </c>
      <c r="D117" s="578"/>
      <c r="E117" s="22"/>
      <c r="F117" s="22"/>
      <c r="G117" s="583"/>
      <c r="H117" s="402">
        <f t="shared" si="8"/>
        <v>0</v>
      </c>
      <c r="K117" s="446"/>
    </row>
    <row r="118" spans="2:11" x14ac:dyDescent="0.2">
      <c r="B118" s="25">
        <v>6</v>
      </c>
      <c r="C118" s="377" t="s">
        <v>244</v>
      </c>
      <c r="D118" s="578"/>
      <c r="E118" s="22"/>
      <c r="F118" s="22"/>
      <c r="G118" s="583"/>
      <c r="H118" s="402">
        <f t="shared" si="8"/>
        <v>0</v>
      </c>
      <c r="K118" s="446"/>
    </row>
    <row r="119" spans="2:11" x14ac:dyDescent="0.2">
      <c r="B119" s="26" t="s">
        <v>275</v>
      </c>
      <c r="C119" s="427"/>
      <c r="D119" s="23"/>
      <c r="E119" s="23"/>
      <c r="F119" s="23"/>
      <c r="G119" s="584"/>
      <c r="H119" s="426"/>
      <c r="K119" s="446"/>
    </row>
    <row r="120" spans="2:11" x14ac:dyDescent="0.2">
      <c r="B120" s="26" t="s">
        <v>343</v>
      </c>
      <c r="C120" s="383"/>
      <c r="D120" s="378"/>
      <c r="E120" s="378"/>
      <c r="F120" s="378"/>
      <c r="G120" s="585"/>
      <c r="H120" s="403">
        <f>SUM(E120:G120)</f>
        <v>0</v>
      </c>
      <c r="K120" s="446"/>
    </row>
    <row r="121" spans="2:11" x14ac:dyDescent="0.2">
      <c r="B121" s="183" t="s">
        <v>289</v>
      </c>
      <c r="C121" s="184" t="s">
        <v>328</v>
      </c>
      <c r="D121" s="185"/>
      <c r="E121" s="185"/>
      <c r="F121" s="185"/>
      <c r="G121" s="586"/>
      <c r="H121" s="186"/>
      <c r="K121" s="446"/>
    </row>
    <row r="122" spans="2:11" x14ac:dyDescent="0.2">
      <c r="B122" s="382">
        <v>1</v>
      </c>
      <c r="C122" s="376" t="s">
        <v>276</v>
      </c>
      <c r="D122" s="579"/>
      <c r="E122" s="21"/>
      <c r="F122" s="21"/>
      <c r="G122" s="587"/>
      <c r="H122" s="399">
        <f t="shared" ref="H122:H129" si="9">SUM(E122:G122)</f>
        <v>0</v>
      </c>
      <c r="K122" s="446"/>
    </row>
    <row r="123" spans="2:11" x14ac:dyDescent="0.2">
      <c r="B123" s="379">
        <v>2</v>
      </c>
      <c r="C123" s="377" t="s">
        <v>285</v>
      </c>
      <c r="D123" s="578"/>
      <c r="E123" s="22"/>
      <c r="F123" s="22"/>
      <c r="G123" s="583"/>
      <c r="H123" s="399">
        <f t="shared" si="9"/>
        <v>0</v>
      </c>
      <c r="K123" s="446"/>
    </row>
    <row r="124" spans="2:11" x14ac:dyDescent="0.2">
      <c r="B124" s="379">
        <v>3</v>
      </c>
      <c r="C124" s="377" t="s">
        <v>286</v>
      </c>
      <c r="D124" s="578"/>
      <c r="E124" s="22"/>
      <c r="F124" s="22"/>
      <c r="G124" s="583"/>
      <c r="H124" s="399">
        <f t="shared" si="9"/>
        <v>0</v>
      </c>
      <c r="K124" s="446"/>
    </row>
    <row r="125" spans="2:11" x14ac:dyDescent="0.2">
      <c r="B125" s="379">
        <v>4</v>
      </c>
      <c r="C125" s="377" t="s">
        <v>277</v>
      </c>
      <c r="D125" s="578"/>
      <c r="E125" s="22"/>
      <c r="F125" s="22"/>
      <c r="G125" s="583"/>
      <c r="H125" s="399">
        <f t="shared" si="9"/>
        <v>0</v>
      </c>
      <c r="K125" s="446"/>
    </row>
    <row r="126" spans="2:11" x14ac:dyDescent="0.2">
      <c r="B126" s="379">
        <v>5</v>
      </c>
      <c r="C126" s="17" t="s">
        <v>228</v>
      </c>
      <c r="D126" s="578"/>
      <c r="E126" s="22"/>
      <c r="F126" s="22"/>
      <c r="G126" s="583"/>
      <c r="H126" s="399">
        <f t="shared" si="9"/>
        <v>0</v>
      </c>
      <c r="K126" s="446"/>
    </row>
    <row r="127" spans="2:11" x14ac:dyDescent="0.2">
      <c r="B127" s="379">
        <v>6</v>
      </c>
      <c r="C127" s="377" t="s">
        <v>345</v>
      </c>
      <c r="D127" s="578"/>
      <c r="E127" s="22"/>
      <c r="F127" s="22"/>
      <c r="G127" s="583"/>
      <c r="H127" s="399">
        <f t="shared" si="9"/>
        <v>0</v>
      </c>
      <c r="K127" s="446"/>
    </row>
    <row r="128" spans="2:11" x14ac:dyDescent="0.2">
      <c r="B128" s="379">
        <v>7</v>
      </c>
      <c r="C128" s="377" t="s">
        <v>244</v>
      </c>
      <c r="D128" s="578"/>
      <c r="E128" s="22"/>
      <c r="F128" s="22"/>
      <c r="G128" s="583"/>
      <c r="H128" s="399">
        <f t="shared" si="9"/>
        <v>0</v>
      </c>
      <c r="K128" s="446"/>
    </row>
    <row r="129" spans="2:11" x14ac:dyDescent="0.2">
      <c r="B129" s="381">
        <v>8</v>
      </c>
      <c r="C129" s="278"/>
      <c r="D129" s="23"/>
      <c r="E129" s="23"/>
      <c r="F129" s="23"/>
      <c r="G129" s="23"/>
      <c r="H129" s="400">
        <f t="shared" si="9"/>
        <v>0</v>
      </c>
      <c r="K129" s="446"/>
    </row>
    <row r="130" spans="2:11" x14ac:dyDescent="0.2">
      <c r="B130" s="183" t="s">
        <v>442</v>
      </c>
      <c r="C130" s="184" t="s">
        <v>334</v>
      </c>
      <c r="D130" s="185"/>
      <c r="E130" s="185"/>
      <c r="F130" s="185"/>
      <c r="G130" s="185"/>
      <c r="H130" s="186"/>
    </row>
    <row r="131" spans="2:11" x14ac:dyDescent="0.2">
      <c r="B131" s="382">
        <v>1</v>
      </c>
      <c r="C131" s="276"/>
      <c r="D131" s="21"/>
      <c r="E131" s="21"/>
      <c r="F131" s="21"/>
      <c r="G131" s="21"/>
      <c r="H131" s="399">
        <f t="shared" ref="H131:H138" si="10">SUM(E131:G131)</f>
        <v>0</v>
      </c>
    </row>
    <row r="132" spans="2:11" x14ac:dyDescent="0.2">
      <c r="B132" s="379">
        <v>2</v>
      </c>
      <c r="C132" s="277"/>
      <c r="D132" s="22"/>
      <c r="E132" s="22"/>
      <c r="F132" s="22"/>
      <c r="G132" s="22"/>
      <c r="H132" s="399">
        <f t="shared" si="10"/>
        <v>0</v>
      </c>
    </row>
    <row r="133" spans="2:11" x14ac:dyDescent="0.2">
      <c r="B133" s="379">
        <v>3</v>
      </c>
      <c r="C133" s="277"/>
      <c r="D133" s="22"/>
      <c r="E133" s="22"/>
      <c r="F133" s="22"/>
      <c r="G133" s="22"/>
      <c r="H133" s="399">
        <f t="shared" si="10"/>
        <v>0</v>
      </c>
    </row>
    <row r="134" spans="2:11" x14ac:dyDescent="0.2">
      <c r="B134" s="379">
        <v>4</v>
      </c>
      <c r="C134" s="277"/>
      <c r="D134" s="22"/>
      <c r="E134" s="22"/>
      <c r="F134" s="22"/>
      <c r="G134" s="22"/>
      <c r="H134" s="399">
        <f t="shared" si="10"/>
        <v>0</v>
      </c>
    </row>
    <row r="135" spans="2:11" x14ac:dyDescent="0.2">
      <c r="B135" s="379">
        <v>5</v>
      </c>
      <c r="C135" s="277"/>
      <c r="D135" s="22"/>
      <c r="E135" s="22"/>
      <c r="F135" s="22"/>
      <c r="G135" s="22"/>
      <c r="H135" s="399">
        <f t="shared" si="10"/>
        <v>0</v>
      </c>
    </row>
    <row r="136" spans="2:11" x14ac:dyDescent="0.2">
      <c r="B136" s="379">
        <v>6</v>
      </c>
      <c r="C136" s="277"/>
      <c r="D136" s="22"/>
      <c r="E136" s="22"/>
      <c r="F136" s="22"/>
      <c r="G136" s="22"/>
      <c r="H136" s="399">
        <f t="shared" si="10"/>
        <v>0</v>
      </c>
    </row>
    <row r="137" spans="2:11" x14ac:dyDescent="0.2">
      <c r="B137" s="379">
        <v>7</v>
      </c>
      <c r="C137" s="277"/>
      <c r="D137" s="22"/>
      <c r="E137" s="22"/>
      <c r="F137" s="22"/>
      <c r="G137" s="22"/>
      <c r="H137" s="399">
        <f t="shared" si="10"/>
        <v>0</v>
      </c>
    </row>
    <row r="138" spans="2:11" ht="13.5" thickBot="1" x14ac:dyDescent="0.25">
      <c r="B138" s="380">
        <v>8</v>
      </c>
      <c r="C138" s="279"/>
      <c r="D138" s="280"/>
      <c r="E138" s="280"/>
      <c r="F138" s="280"/>
      <c r="G138" s="280"/>
      <c r="H138" s="404">
        <f t="shared" si="10"/>
        <v>0</v>
      </c>
    </row>
    <row r="139" spans="2:11" ht="13.5" thickTop="1" x14ac:dyDescent="0.2">
      <c r="B139" s="5" t="s">
        <v>562</v>
      </c>
    </row>
    <row r="141" spans="2:11" ht="13.5" thickBot="1" x14ac:dyDescent="0.25">
      <c r="D141" s="445"/>
      <c r="E141" s="445"/>
      <c r="F141" s="445"/>
      <c r="H141" s="188" t="s">
        <v>451</v>
      </c>
    </row>
    <row r="142" spans="2:11" ht="75" customHeight="1" thickTop="1" x14ac:dyDescent="0.2">
      <c r="B142" s="124" t="s">
        <v>284</v>
      </c>
      <c r="C142" s="178" t="s">
        <v>348</v>
      </c>
      <c r="D142" s="136" t="s">
        <v>423</v>
      </c>
      <c r="E142" s="136" t="s">
        <v>462</v>
      </c>
      <c r="F142" s="552" t="s">
        <v>518</v>
      </c>
      <c r="G142" s="178" t="s">
        <v>402</v>
      </c>
      <c r="H142" s="137" t="s">
        <v>338</v>
      </c>
    </row>
    <row r="143" spans="2:11" x14ac:dyDescent="0.2">
      <c r="B143" s="179" t="s">
        <v>287</v>
      </c>
      <c r="C143" s="180" t="s">
        <v>239</v>
      </c>
      <c r="D143" s="181"/>
      <c r="E143" s="181"/>
      <c r="F143" s="181"/>
      <c r="G143" s="181"/>
      <c r="H143" s="182"/>
    </row>
    <row r="144" spans="2:11" x14ac:dyDescent="0.2">
      <c r="B144" s="322" t="s">
        <v>269</v>
      </c>
      <c r="C144" s="323" t="s">
        <v>296</v>
      </c>
      <c r="D144" s="27"/>
      <c r="E144" s="185"/>
      <c r="F144" s="185"/>
      <c r="G144" s="185"/>
      <c r="H144" s="387"/>
    </row>
    <row r="145" spans="2:8" x14ac:dyDescent="0.2">
      <c r="B145" s="324" t="s">
        <v>314</v>
      </c>
      <c r="C145" s="326" t="s">
        <v>350</v>
      </c>
      <c r="D145" s="327"/>
      <c r="E145" s="388"/>
      <c r="F145" s="388"/>
      <c r="G145" s="388"/>
      <c r="H145" s="389"/>
    </row>
    <row r="146" spans="2:8" x14ac:dyDescent="0.2">
      <c r="B146" s="324" t="s">
        <v>128</v>
      </c>
      <c r="C146" s="326" t="s">
        <v>207</v>
      </c>
      <c r="D146" s="327"/>
      <c r="E146" s="388"/>
      <c r="F146" s="388"/>
      <c r="G146" s="388"/>
      <c r="H146" s="389"/>
    </row>
    <row r="147" spans="2:8" x14ac:dyDescent="0.2">
      <c r="B147" s="25" t="s">
        <v>162</v>
      </c>
      <c r="C147" s="331" t="s">
        <v>154</v>
      </c>
      <c r="D147" s="332"/>
      <c r="E147" s="388"/>
      <c r="F147" s="388"/>
      <c r="G147" s="388"/>
      <c r="H147" s="389"/>
    </row>
    <row r="148" spans="2:8" x14ac:dyDescent="0.2">
      <c r="B148" s="25" t="s">
        <v>208</v>
      </c>
      <c r="C148" s="331" t="s">
        <v>155</v>
      </c>
      <c r="D148" s="28"/>
      <c r="E148" s="388">
        <f t="shared" ref="E148:G149" si="11">+$D148*E16</f>
        <v>0</v>
      </c>
      <c r="F148" s="388">
        <f t="shared" si="11"/>
        <v>0</v>
      </c>
      <c r="G148" s="388">
        <f t="shared" si="11"/>
        <v>0</v>
      </c>
      <c r="H148" s="389">
        <f t="shared" ref="H148:H183" si="12">SUM(E148:G148)</f>
        <v>0</v>
      </c>
    </row>
    <row r="149" spans="2:8" x14ac:dyDescent="0.2">
      <c r="B149" s="25" t="s">
        <v>209</v>
      </c>
      <c r="C149" s="331" t="s">
        <v>156</v>
      </c>
      <c r="D149" s="28"/>
      <c r="E149" s="388">
        <f t="shared" si="11"/>
        <v>0</v>
      </c>
      <c r="F149" s="388">
        <f t="shared" si="11"/>
        <v>0</v>
      </c>
      <c r="G149" s="388">
        <f t="shared" si="11"/>
        <v>0</v>
      </c>
      <c r="H149" s="389">
        <f t="shared" si="12"/>
        <v>0</v>
      </c>
    </row>
    <row r="150" spans="2:8" x14ac:dyDescent="0.2">
      <c r="B150" s="25" t="s">
        <v>163</v>
      </c>
      <c r="C150" s="331" t="s">
        <v>157</v>
      </c>
      <c r="D150" s="332"/>
      <c r="E150" s="388"/>
      <c r="F150" s="388"/>
      <c r="G150" s="388"/>
      <c r="H150" s="389">
        <f t="shared" si="12"/>
        <v>0</v>
      </c>
    </row>
    <row r="151" spans="2:8" x14ac:dyDescent="0.2">
      <c r="B151" s="25" t="s">
        <v>210</v>
      </c>
      <c r="C151" s="331" t="str">
        <f>+C148</f>
        <v>Текуће одржавање</v>
      </c>
      <c r="D151" s="28"/>
      <c r="E151" s="388">
        <f t="shared" ref="E151:G154" si="13">+$D151*E19</f>
        <v>0</v>
      </c>
      <c r="F151" s="388">
        <f t="shared" si="13"/>
        <v>0</v>
      </c>
      <c r="G151" s="388">
        <f t="shared" si="13"/>
        <v>0</v>
      </c>
      <c r="H151" s="389">
        <f t="shared" si="12"/>
        <v>0</v>
      </c>
    </row>
    <row r="152" spans="2:8" x14ac:dyDescent="0.2">
      <c r="B152" s="25" t="s">
        <v>211</v>
      </c>
      <c r="C152" s="331" t="str">
        <f>+C149</f>
        <v>Инвестиционо одржавање</v>
      </c>
      <c r="D152" s="28"/>
      <c r="E152" s="388">
        <f t="shared" si="13"/>
        <v>0</v>
      </c>
      <c r="F152" s="388">
        <f t="shared" si="13"/>
        <v>0</v>
      </c>
      <c r="G152" s="388">
        <f t="shared" si="13"/>
        <v>0</v>
      </c>
      <c r="H152" s="389">
        <f t="shared" si="12"/>
        <v>0</v>
      </c>
    </row>
    <row r="153" spans="2:8" x14ac:dyDescent="0.2">
      <c r="B153" s="25" t="s">
        <v>212</v>
      </c>
      <c r="C153" s="331" t="s">
        <v>158</v>
      </c>
      <c r="D153" s="28"/>
      <c r="E153" s="388">
        <f t="shared" si="13"/>
        <v>0</v>
      </c>
      <c r="F153" s="388">
        <f t="shared" si="13"/>
        <v>0</v>
      </c>
      <c r="G153" s="388">
        <f t="shared" si="13"/>
        <v>0</v>
      </c>
      <c r="H153" s="389">
        <f t="shared" si="12"/>
        <v>0</v>
      </c>
    </row>
    <row r="154" spans="2:8" x14ac:dyDescent="0.2">
      <c r="B154" s="25" t="s">
        <v>213</v>
      </c>
      <c r="C154" s="331" t="s">
        <v>181</v>
      </c>
      <c r="D154" s="28"/>
      <c r="E154" s="388">
        <f t="shared" si="13"/>
        <v>0</v>
      </c>
      <c r="F154" s="388">
        <f t="shared" si="13"/>
        <v>0</v>
      </c>
      <c r="G154" s="388">
        <f t="shared" si="13"/>
        <v>0</v>
      </c>
      <c r="H154" s="389">
        <f t="shared" si="12"/>
        <v>0</v>
      </c>
    </row>
    <row r="155" spans="2:8" x14ac:dyDescent="0.2">
      <c r="B155" s="25" t="s">
        <v>129</v>
      </c>
      <c r="C155" s="331" t="s">
        <v>159</v>
      </c>
      <c r="D155" s="332"/>
      <c r="E155" s="388"/>
      <c r="F155" s="388"/>
      <c r="G155" s="388"/>
      <c r="H155" s="389">
        <f t="shared" si="12"/>
        <v>0</v>
      </c>
    </row>
    <row r="156" spans="2:8" x14ac:dyDescent="0.2">
      <c r="B156" s="25" t="s">
        <v>229</v>
      </c>
      <c r="C156" s="331" t="s">
        <v>180</v>
      </c>
      <c r="D156" s="28"/>
      <c r="E156" s="388">
        <f t="shared" ref="E156:G162" si="14">+$D156*E24</f>
        <v>0</v>
      </c>
      <c r="F156" s="388">
        <f t="shared" si="14"/>
        <v>0</v>
      </c>
      <c r="G156" s="388">
        <f t="shared" si="14"/>
        <v>0</v>
      </c>
      <c r="H156" s="389">
        <f t="shared" si="12"/>
        <v>0</v>
      </c>
    </row>
    <row r="157" spans="2:8" x14ac:dyDescent="0.2">
      <c r="B157" s="25" t="s">
        <v>230</v>
      </c>
      <c r="C157" s="331" t="s">
        <v>179</v>
      </c>
      <c r="D157" s="28"/>
      <c r="E157" s="388">
        <f t="shared" si="14"/>
        <v>0</v>
      </c>
      <c r="F157" s="388">
        <f t="shared" si="14"/>
        <v>0</v>
      </c>
      <c r="G157" s="388">
        <f t="shared" si="14"/>
        <v>0</v>
      </c>
      <c r="H157" s="389">
        <f t="shared" si="12"/>
        <v>0</v>
      </c>
    </row>
    <row r="158" spans="2:8" x14ac:dyDescent="0.2">
      <c r="B158" s="25" t="s">
        <v>231</v>
      </c>
      <c r="C158" s="331" t="s">
        <v>178</v>
      </c>
      <c r="D158" s="28"/>
      <c r="E158" s="388">
        <f t="shared" si="14"/>
        <v>0</v>
      </c>
      <c r="F158" s="388">
        <f t="shared" si="14"/>
        <v>0</v>
      </c>
      <c r="G158" s="388">
        <f t="shared" si="14"/>
        <v>0</v>
      </c>
      <c r="H158" s="389">
        <f t="shared" si="12"/>
        <v>0</v>
      </c>
    </row>
    <row r="159" spans="2:8" x14ac:dyDescent="0.2">
      <c r="B159" s="25" t="s">
        <v>232</v>
      </c>
      <c r="C159" s="331" t="s">
        <v>160</v>
      </c>
      <c r="D159" s="28"/>
      <c r="E159" s="388">
        <f t="shared" si="14"/>
        <v>0</v>
      </c>
      <c r="F159" s="388">
        <f t="shared" si="14"/>
        <v>0</v>
      </c>
      <c r="G159" s="388">
        <f t="shared" si="14"/>
        <v>0</v>
      </c>
      <c r="H159" s="389">
        <f t="shared" si="12"/>
        <v>0</v>
      </c>
    </row>
    <row r="160" spans="2:8" x14ac:dyDescent="0.2">
      <c r="B160" s="25" t="s">
        <v>233</v>
      </c>
      <c r="C160" s="331" t="s">
        <v>161</v>
      </c>
      <c r="D160" s="28"/>
      <c r="E160" s="388">
        <f t="shared" si="14"/>
        <v>0</v>
      </c>
      <c r="F160" s="388">
        <f t="shared" si="14"/>
        <v>0</v>
      </c>
      <c r="G160" s="388">
        <f t="shared" si="14"/>
        <v>0</v>
      </c>
      <c r="H160" s="389">
        <f t="shared" si="12"/>
        <v>0</v>
      </c>
    </row>
    <row r="161" spans="2:8" x14ac:dyDescent="0.2">
      <c r="B161" s="25" t="s">
        <v>234</v>
      </c>
      <c r="C161" s="331" t="s">
        <v>177</v>
      </c>
      <c r="D161" s="28"/>
      <c r="E161" s="388">
        <f t="shared" si="14"/>
        <v>0</v>
      </c>
      <c r="F161" s="388">
        <f t="shared" si="14"/>
        <v>0</v>
      </c>
      <c r="G161" s="388">
        <f t="shared" si="14"/>
        <v>0</v>
      </c>
      <c r="H161" s="389">
        <f t="shared" si="12"/>
        <v>0</v>
      </c>
    </row>
    <row r="162" spans="2:8" x14ac:dyDescent="0.2">
      <c r="B162" s="26" t="s">
        <v>315</v>
      </c>
      <c r="C162" s="334" t="s">
        <v>351</v>
      </c>
      <c r="D162" s="149"/>
      <c r="E162" s="388">
        <f t="shared" si="14"/>
        <v>0</v>
      </c>
      <c r="F162" s="388">
        <f t="shared" si="14"/>
        <v>0</v>
      </c>
      <c r="G162" s="388">
        <f t="shared" si="14"/>
        <v>0</v>
      </c>
      <c r="H162" s="389">
        <f t="shared" si="12"/>
        <v>0</v>
      </c>
    </row>
    <row r="163" spans="2:8" x14ac:dyDescent="0.2">
      <c r="B163" s="25" t="s">
        <v>316</v>
      </c>
      <c r="C163" s="331" t="s">
        <v>297</v>
      </c>
      <c r="D163" s="332"/>
      <c r="E163" s="388"/>
      <c r="F163" s="388"/>
      <c r="G163" s="388"/>
      <c r="H163" s="389">
        <f t="shared" si="12"/>
        <v>0</v>
      </c>
    </row>
    <row r="164" spans="2:8" x14ac:dyDescent="0.2">
      <c r="B164" s="324" t="s">
        <v>61</v>
      </c>
      <c r="C164" s="336" t="s">
        <v>65</v>
      </c>
      <c r="D164" s="671"/>
      <c r="E164" s="388"/>
      <c r="F164" s="388"/>
      <c r="G164" s="388"/>
      <c r="H164" s="389">
        <f t="shared" si="12"/>
        <v>0</v>
      </c>
    </row>
    <row r="165" spans="2:8" x14ac:dyDescent="0.2">
      <c r="B165" s="324" t="s">
        <v>563</v>
      </c>
      <c r="C165" s="336" t="s">
        <v>565</v>
      </c>
      <c r="D165" s="281"/>
      <c r="E165" s="388">
        <f t="shared" ref="E165:G166" si="15">+$D165*E33</f>
        <v>0</v>
      </c>
      <c r="F165" s="388">
        <f t="shared" si="15"/>
        <v>0</v>
      </c>
      <c r="G165" s="388">
        <f t="shared" si="15"/>
        <v>0</v>
      </c>
      <c r="H165" s="389">
        <f>SUM(E165:G165)</f>
        <v>0</v>
      </c>
    </row>
    <row r="166" spans="2:8" ht="25.5" x14ac:dyDescent="0.2">
      <c r="B166" s="324" t="s">
        <v>564</v>
      </c>
      <c r="C166" s="672" t="s">
        <v>566</v>
      </c>
      <c r="D166" s="281"/>
      <c r="E166" s="388">
        <f t="shared" si="15"/>
        <v>0</v>
      </c>
      <c r="F166" s="388">
        <f t="shared" si="15"/>
        <v>0</v>
      </c>
      <c r="G166" s="388">
        <f t="shared" si="15"/>
        <v>0</v>
      </c>
      <c r="H166" s="389">
        <f t="shared" si="12"/>
        <v>0</v>
      </c>
    </row>
    <row r="167" spans="2:8" x14ac:dyDescent="0.2">
      <c r="B167" s="25" t="s">
        <v>62</v>
      </c>
      <c r="C167" s="17" t="s">
        <v>164</v>
      </c>
      <c r="D167" s="332"/>
      <c r="E167" s="388"/>
      <c r="F167" s="388"/>
      <c r="G167" s="388"/>
      <c r="H167" s="389">
        <f t="shared" si="12"/>
        <v>0</v>
      </c>
    </row>
    <row r="168" spans="2:8" x14ac:dyDescent="0.2">
      <c r="B168" s="25" t="s">
        <v>172</v>
      </c>
      <c r="C168" s="17" t="s">
        <v>165</v>
      </c>
      <c r="D168" s="28"/>
      <c r="E168" s="388">
        <f t="shared" ref="E168:G176" si="16">+$D168*E36</f>
        <v>0</v>
      </c>
      <c r="F168" s="388">
        <f t="shared" si="16"/>
        <v>0</v>
      </c>
      <c r="G168" s="388">
        <f t="shared" si="16"/>
        <v>0</v>
      </c>
      <c r="H168" s="389">
        <f t="shared" si="12"/>
        <v>0</v>
      </c>
    </row>
    <row r="169" spans="2:8" x14ac:dyDescent="0.2">
      <c r="B169" s="26" t="s">
        <v>173</v>
      </c>
      <c r="C169" s="17" t="s">
        <v>166</v>
      </c>
      <c r="D169" s="149"/>
      <c r="E169" s="388">
        <f t="shared" si="16"/>
        <v>0</v>
      </c>
      <c r="F169" s="388">
        <f t="shared" si="16"/>
        <v>0</v>
      </c>
      <c r="G169" s="388">
        <f t="shared" si="16"/>
        <v>0</v>
      </c>
      <c r="H169" s="389">
        <f t="shared" si="12"/>
        <v>0</v>
      </c>
    </row>
    <row r="170" spans="2:8" x14ac:dyDescent="0.2">
      <c r="B170" s="25" t="s">
        <v>174</v>
      </c>
      <c r="C170" s="17" t="s">
        <v>167</v>
      </c>
      <c r="D170" s="28"/>
      <c r="E170" s="388">
        <f t="shared" si="16"/>
        <v>0</v>
      </c>
      <c r="F170" s="388">
        <f t="shared" si="16"/>
        <v>0</v>
      </c>
      <c r="G170" s="388">
        <f t="shared" si="16"/>
        <v>0</v>
      </c>
      <c r="H170" s="389">
        <f t="shared" si="12"/>
        <v>0</v>
      </c>
    </row>
    <row r="171" spans="2:8" x14ac:dyDescent="0.2">
      <c r="B171" s="26" t="s">
        <v>175</v>
      </c>
      <c r="C171" s="17" t="s">
        <v>168</v>
      </c>
      <c r="D171" s="28"/>
      <c r="E171" s="388">
        <f t="shared" si="16"/>
        <v>0</v>
      </c>
      <c r="F171" s="388">
        <f t="shared" si="16"/>
        <v>0</v>
      </c>
      <c r="G171" s="388">
        <f t="shared" si="16"/>
        <v>0</v>
      </c>
      <c r="H171" s="389">
        <f t="shared" si="12"/>
        <v>0</v>
      </c>
    </row>
    <row r="172" spans="2:8" x14ac:dyDescent="0.2">
      <c r="B172" s="25" t="s">
        <v>176</v>
      </c>
      <c r="C172" s="337" t="s">
        <v>169</v>
      </c>
      <c r="D172" s="149"/>
      <c r="E172" s="388">
        <f t="shared" si="16"/>
        <v>0</v>
      </c>
      <c r="F172" s="388">
        <f t="shared" si="16"/>
        <v>0</v>
      </c>
      <c r="G172" s="388">
        <f t="shared" si="16"/>
        <v>0</v>
      </c>
      <c r="H172" s="389">
        <f t="shared" si="12"/>
        <v>0</v>
      </c>
    </row>
    <row r="173" spans="2:8" x14ac:dyDescent="0.2">
      <c r="B173" s="26" t="s">
        <v>63</v>
      </c>
      <c r="C173" s="337" t="s">
        <v>170</v>
      </c>
      <c r="D173" s="28"/>
      <c r="E173" s="388">
        <f t="shared" si="16"/>
        <v>0</v>
      </c>
      <c r="F173" s="388">
        <f t="shared" si="16"/>
        <v>0</v>
      </c>
      <c r="G173" s="388">
        <f t="shared" si="16"/>
        <v>0</v>
      </c>
      <c r="H173" s="389">
        <f t="shared" si="12"/>
        <v>0</v>
      </c>
    </row>
    <row r="174" spans="2:8" x14ac:dyDescent="0.2">
      <c r="B174" s="26" t="s">
        <v>171</v>
      </c>
      <c r="C174" s="340" t="s">
        <v>64</v>
      </c>
      <c r="D174" s="149"/>
      <c r="E174" s="390">
        <f t="shared" si="16"/>
        <v>0</v>
      </c>
      <c r="F174" s="390">
        <f t="shared" si="16"/>
        <v>0</v>
      </c>
      <c r="G174" s="390">
        <f t="shared" si="16"/>
        <v>0</v>
      </c>
      <c r="H174" s="385">
        <f t="shared" si="12"/>
        <v>0</v>
      </c>
    </row>
    <row r="175" spans="2:8" x14ac:dyDescent="0.2">
      <c r="B175" s="25" t="s">
        <v>612</v>
      </c>
      <c r="C175" s="173" t="s">
        <v>610</v>
      </c>
      <c r="D175" s="28"/>
      <c r="E175" s="391">
        <f t="shared" si="16"/>
        <v>0</v>
      </c>
      <c r="F175" s="391">
        <f t="shared" si="16"/>
        <v>0</v>
      </c>
      <c r="G175" s="391">
        <f t="shared" si="16"/>
        <v>0</v>
      </c>
      <c r="H175" s="713">
        <f>SUM(E175:G175)</f>
        <v>0</v>
      </c>
    </row>
    <row r="176" spans="2:8" x14ac:dyDescent="0.2">
      <c r="B176" s="338" t="s">
        <v>613</v>
      </c>
      <c r="C176" s="708" t="s">
        <v>611</v>
      </c>
      <c r="D176" s="282"/>
      <c r="E176" s="714">
        <f t="shared" si="16"/>
        <v>0</v>
      </c>
      <c r="F176" s="714">
        <f t="shared" si="16"/>
        <v>0</v>
      </c>
      <c r="G176" s="714">
        <f t="shared" si="16"/>
        <v>0</v>
      </c>
      <c r="H176" s="715">
        <f>SUM(E176:G176)</f>
        <v>0</v>
      </c>
    </row>
    <row r="177" spans="2:8" x14ac:dyDescent="0.2">
      <c r="B177" s="322" t="s">
        <v>270</v>
      </c>
      <c r="C177" s="16" t="s">
        <v>298</v>
      </c>
      <c r="D177" s="27"/>
      <c r="E177" s="185"/>
      <c r="F177" s="185"/>
      <c r="G177" s="185"/>
      <c r="H177" s="387">
        <f t="shared" si="12"/>
        <v>0</v>
      </c>
    </row>
    <row r="178" spans="2:8" x14ac:dyDescent="0.2">
      <c r="B178" s="324" t="s">
        <v>317</v>
      </c>
      <c r="C178" s="326" t="s">
        <v>353</v>
      </c>
      <c r="D178" s="281"/>
      <c r="E178" s="388">
        <f t="shared" ref="E178:G184" si="17">+$D178*E46</f>
        <v>0</v>
      </c>
      <c r="F178" s="388">
        <f t="shared" si="17"/>
        <v>0</v>
      </c>
      <c r="G178" s="388">
        <f t="shared" si="17"/>
        <v>0</v>
      </c>
      <c r="H178" s="389">
        <f t="shared" si="12"/>
        <v>0</v>
      </c>
    </row>
    <row r="179" spans="2:8" ht="25.5" x14ac:dyDescent="0.2">
      <c r="B179" s="25" t="s">
        <v>318</v>
      </c>
      <c r="C179" s="331" t="s">
        <v>354</v>
      </c>
      <c r="D179" s="28"/>
      <c r="E179" s="388">
        <f t="shared" si="17"/>
        <v>0</v>
      </c>
      <c r="F179" s="388">
        <f t="shared" si="17"/>
        <v>0</v>
      </c>
      <c r="G179" s="388">
        <f t="shared" si="17"/>
        <v>0</v>
      </c>
      <c r="H179" s="389">
        <f t="shared" si="12"/>
        <v>0</v>
      </c>
    </row>
    <row r="180" spans="2:8" x14ac:dyDescent="0.2">
      <c r="B180" s="25" t="s">
        <v>319</v>
      </c>
      <c r="C180" s="331" t="s">
        <v>355</v>
      </c>
      <c r="D180" s="28"/>
      <c r="E180" s="388">
        <f t="shared" si="17"/>
        <v>0</v>
      </c>
      <c r="F180" s="388">
        <f t="shared" si="17"/>
        <v>0</v>
      </c>
      <c r="G180" s="388">
        <f t="shared" si="17"/>
        <v>0</v>
      </c>
      <c r="H180" s="389">
        <f t="shared" si="12"/>
        <v>0</v>
      </c>
    </row>
    <row r="181" spans="2:8" x14ac:dyDescent="0.2">
      <c r="B181" s="25" t="s">
        <v>329</v>
      </c>
      <c r="C181" s="331" t="s">
        <v>356</v>
      </c>
      <c r="D181" s="28"/>
      <c r="E181" s="388">
        <f t="shared" si="17"/>
        <v>0</v>
      </c>
      <c r="F181" s="388">
        <f t="shared" si="17"/>
        <v>0</v>
      </c>
      <c r="G181" s="388">
        <f t="shared" si="17"/>
        <v>0</v>
      </c>
      <c r="H181" s="389">
        <f t="shared" si="12"/>
        <v>0</v>
      </c>
    </row>
    <row r="182" spans="2:8" x14ac:dyDescent="0.2">
      <c r="B182" s="25" t="s">
        <v>330</v>
      </c>
      <c r="C182" s="331" t="s">
        <v>357</v>
      </c>
      <c r="D182" s="28"/>
      <c r="E182" s="388">
        <f t="shared" si="17"/>
        <v>0</v>
      </c>
      <c r="F182" s="388">
        <f t="shared" si="17"/>
        <v>0</v>
      </c>
      <c r="G182" s="388">
        <f t="shared" si="17"/>
        <v>0</v>
      </c>
      <c r="H182" s="389">
        <f t="shared" si="12"/>
        <v>0</v>
      </c>
    </row>
    <row r="183" spans="2:8" x14ac:dyDescent="0.2">
      <c r="B183" s="25" t="s">
        <v>331</v>
      </c>
      <c r="C183" s="331" t="s">
        <v>358</v>
      </c>
      <c r="D183" s="28"/>
      <c r="E183" s="388">
        <f t="shared" si="17"/>
        <v>0</v>
      </c>
      <c r="F183" s="388">
        <f t="shared" si="17"/>
        <v>0</v>
      </c>
      <c r="G183" s="388">
        <f t="shared" si="17"/>
        <v>0</v>
      </c>
      <c r="H183" s="389">
        <f t="shared" si="12"/>
        <v>0</v>
      </c>
    </row>
    <row r="184" spans="2:8" x14ac:dyDescent="0.2">
      <c r="B184" s="25" t="s">
        <v>332</v>
      </c>
      <c r="C184" s="331" t="s">
        <v>397</v>
      </c>
      <c r="D184" s="28"/>
      <c r="E184" s="388">
        <f t="shared" si="17"/>
        <v>0</v>
      </c>
      <c r="F184" s="388">
        <f t="shared" si="17"/>
        <v>0</v>
      </c>
      <c r="G184" s="388">
        <f t="shared" si="17"/>
        <v>0</v>
      </c>
      <c r="H184" s="389">
        <f t="shared" ref="H184:H215" si="18">SUM(E184:G184)</f>
        <v>0</v>
      </c>
    </row>
    <row r="185" spans="2:8" x14ac:dyDescent="0.2">
      <c r="B185" s="25" t="s">
        <v>333</v>
      </c>
      <c r="C185" s="331" t="s">
        <v>359</v>
      </c>
      <c r="D185" s="332"/>
      <c r="E185" s="388"/>
      <c r="F185" s="388"/>
      <c r="G185" s="388"/>
      <c r="H185" s="389">
        <f t="shared" si="18"/>
        <v>0</v>
      </c>
    </row>
    <row r="186" spans="2:8" x14ac:dyDescent="0.2">
      <c r="B186" s="25" t="s">
        <v>144</v>
      </c>
      <c r="C186" s="331" t="s">
        <v>134</v>
      </c>
      <c r="D186" s="28"/>
      <c r="E186" s="388">
        <f t="shared" ref="E186:G195" si="19">+$D186*E54</f>
        <v>0</v>
      </c>
      <c r="F186" s="388">
        <f t="shared" si="19"/>
        <v>0</v>
      </c>
      <c r="G186" s="388">
        <f t="shared" si="19"/>
        <v>0</v>
      </c>
      <c r="H186" s="389">
        <f t="shared" si="18"/>
        <v>0</v>
      </c>
    </row>
    <row r="187" spans="2:8" x14ac:dyDescent="0.2">
      <c r="B187" s="25" t="s">
        <v>145</v>
      </c>
      <c r="C187" s="331" t="s">
        <v>135</v>
      </c>
      <c r="D187" s="28"/>
      <c r="E187" s="388">
        <f t="shared" si="19"/>
        <v>0</v>
      </c>
      <c r="F187" s="388">
        <f t="shared" si="19"/>
        <v>0</v>
      </c>
      <c r="G187" s="388">
        <f t="shared" si="19"/>
        <v>0</v>
      </c>
      <c r="H187" s="389">
        <f t="shared" si="18"/>
        <v>0</v>
      </c>
    </row>
    <row r="188" spans="2:8" x14ac:dyDescent="0.2">
      <c r="B188" s="25" t="s">
        <v>146</v>
      </c>
      <c r="C188" s="331" t="s">
        <v>136</v>
      </c>
      <c r="D188" s="28"/>
      <c r="E188" s="388">
        <f t="shared" si="19"/>
        <v>0</v>
      </c>
      <c r="F188" s="388">
        <f t="shared" si="19"/>
        <v>0</v>
      </c>
      <c r="G188" s="388">
        <f t="shared" si="19"/>
        <v>0</v>
      </c>
      <c r="H188" s="389">
        <f t="shared" si="18"/>
        <v>0</v>
      </c>
    </row>
    <row r="189" spans="2:8" x14ac:dyDescent="0.2">
      <c r="B189" s="25" t="s">
        <v>147</v>
      </c>
      <c r="C189" s="331" t="s">
        <v>137</v>
      </c>
      <c r="D189" s="28"/>
      <c r="E189" s="388">
        <f t="shared" si="19"/>
        <v>0</v>
      </c>
      <c r="F189" s="388">
        <f t="shared" si="19"/>
        <v>0</v>
      </c>
      <c r="G189" s="388">
        <f t="shared" si="19"/>
        <v>0</v>
      </c>
      <c r="H189" s="389">
        <f t="shared" si="18"/>
        <v>0</v>
      </c>
    </row>
    <row r="190" spans="2:8" x14ac:dyDescent="0.2">
      <c r="B190" s="25" t="s">
        <v>148</v>
      </c>
      <c r="C190" s="331" t="s">
        <v>138</v>
      </c>
      <c r="D190" s="28"/>
      <c r="E190" s="388">
        <f t="shared" si="19"/>
        <v>0</v>
      </c>
      <c r="F190" s="388">
        <f t="shared" si="19"/>
        <v>0</v>
      </c>
      <c r="G190" s="388">
        <f t="shared" si="19"/>
        <v>0</v>
      </c>
      <c r="H190" s="389">
        <f t="shared" si="18"/>
        <v>0</v>
      </c>
    </row>
    <row r="191" spans="2:8" x14ac:dyDescent="0.2">
      <c r="B191" s="25" t="s">
        <v>149</v>
      </c>
      <c r="C191" s="331" t="s">
        <v>139</v>
      </c>
      <c r="D191" s="28"/>
      <c r="E191" s="388">
        <f t="shared" si="19"/>
        <v>0</v>
      </c>
      <c r="F191" s="388">
        <f t="shared" si="19"/>
        <v>0</v>
      </c>
      <c r="G191" s="388">
        <f t="shared" si="19"/>
        <v>0</v>
      </c>
      <c r="H191" s="389">
        <f t="shared" si="18"/>
        <v>0</v>
      </c>
    </row>
    <row r="192" spans="2:8" x14ac:dyDescent="0.2">
      <c r="B192" s="25" t="s">
        <v>150</v>
      </c>
      <c r="C192" s="331" t="s">
        <v>140</v>
      </c>
      <c r="D192" s="28"/>
      <c r="E192" s="388">
        <f t="shared" si="19"/>
        <v>0</v>
      </c>
      <c r="F192" s="388">
        <f t="shared" si="19"/>
        <v>0</v>
      </c>
      <c r="G192" s="388">
        <f t="shared" si="19"/>
        <v>0</v>
      </c>
      <c r="H192" s="389">
        <f t="shared" si="18"/>
        <v>0</v>
      </c>
    </row>
    <row r="193" spans="2:8" x14ac:dyDescent="0.2">
      <c r="B193" s="25" t="s">
        <v>151</v>
      </c>
      <c r="C193" s="331" t="s">
        <v>141</v>
      </c>
      <c r="D193" s="28"/>
      <c r="E193" s="388">
        <f t="shared" si="19"/>
        <v>0</v>
      </c>
      <c r="F193" s="388">
        <f t="shared" si="19"/>
        <v>0</v>
      </c>
      <c r="G193" s="388">
        <f t="shared" si="19"/>
        <v>0</v>
      </c>
      <c r="H193" s="389">
        <f t="shared" si="18"/>
        <v>0</v>
      </c>
    </row>
    <row r="194" spans="2:8" x14ac:dyDescent="0.2">
      <c r="B194" s="25" t="s">
        <v>152</v>
      </c>
      <c r="C194" s="331" t="s">
        <v>142</v>
      </c>
      <c r="D194" s="28"/>
      <c r="E194" s="388">
        <f t="shared" si="19"/>
        <v>0</v>
      </c>
      <c r="F194" s="388">
        <f t="shared" si="19"/>
        <v>0</v>
      </c>
      <c r="G194" s="388">
        <f t="shared" si="19"/>
        <v>0</v>
      </c>
      <c r="H194" s="389">
        <f t="shared" si="18"/>
        <v>0</v>
      </c>
    </row>
    <row r="195" spans="2:8" x14ac:dyDescent="0.2">
      <c r="B195" s="338" t="s">
        <v>153</v>
      </c>
      <c r="C195" s="342" t="s">
        <v>143</v>
      </c>
      <c r="D195" s="282"/>
      <c r="E195" s="390">
        <f t="shared" si="19"/>
        <v>0</v>
      </c>
      <c r="F195" s="390">
        <f t="shared" si="19"/>
        <v>0</v>
      </c>
      <c r="G195" s="390">
        <f t="shared" si="19"/>
        <v>0</v>
      </c>
      <c r="H195" s="385">
        <f t="shared" si="18"/>
        <v>0</v>
      </c>
    </row>
    <row r="196" spans="2:8" x14ac:dyDescent="0.2">
      <c r="B196" s="322" t="s">
        <v>271</v>
      </c>
      <c r="C196" s="16" t="s">
        <v>299</v>
      </c>
      <c r="D196" s="27"/>
      <c r="E196" s="185"/>
      <c r="F196" s="185"/>
      <c r="G196" s="185"/>
      <c r="H196" s="387">
        <f t="shared" si="18"/>
        <v>0</v>
      </c>
    </row>
    <row r="197" spans="2:8" x14ac:dyDescent="0.2">
      <c r="B197" s="324" t="s">
        <v>321</v>
      </c>
      <c r="C197" s="326" t="s">
        <v>361</v>
      </c>
      <c r="D197" s="28"/>
      <c r="E197" s="388">
        <f>+$D197*E65</f>
        <v>0</v>
      </c>
      <c r="F197" s="388">
        <f>+$D197*F65</f>
        <v>0</v>
      </c>
      <c r="G197" s="388">
        <f>+$D197*G65</f>
        <v>0</v>
      </c>
      <c r="H197" s="389">
        <f t="shared" si="18"/>
        <v>0</v>
      </c>
    </row>
    <row r="198" spans="2:8" x14ac:dyDescent="0.2">
      <c r="B198" s="25" t="s">
        <v>322</v>
      </c>
      <c r="C198" s="331" t="s">
        <v>301</v>
      </c>
      <c r="D198" s="332"/>
      <c r="E198" s="388"/>
      <c r="F198" s="388"/>
      <c r="G198" s="388"/>
      <c r="H198" s="389">
        <f t="shared" si="18"/>
        <v>0</v>
      </c>
    </row>
    <row r="199" spans="2:8" x14ac:dyDescent="0.2">
      <c r="B199" s="25" t="s">
        <v>183</v>
      </c>
      <c r="C199" s="331" t="s">
        <v>185</v>
      </c>
      <c r="D199" s="28"/>
      <c r="E199" s="388">
        <f t="shared" ref="E199:G206" si="20">+$D199*E67</f>
        <v>0</v>
      </c>
      <c r="F199" s="388">
        <f t="shared" si="20"/>
        <v>0</v>
      </c>
      <c r="G199" s="388">
        <f t="shared" si="20"/>
        <v>0</v>
      </c>
      <c r="H199" s="389">
        <f t="shared" si="18"/>
        <v>0</v>
      </c>
    </row>
    <row r="200" spans="2:8" x14ac:dyDescent="0.2">
      <c r="B200" s="25" t="s">
        <v>184</v>
      </c>
      <c r="C200" s="331" t="s">
        <v>186</v>
      </c>
      <c r="D200" s="28"/>
      <c r="E200" s="388">
        <f t="shared" si="20"/>
        <v>0</v>
      </c>
      <c r="F200" s="388">
        <f t="shared" si="20"/>
        <v>0</v>
      </c>
      <c r="G200" s="388">
        <f t="shared" si="20"/>
        <v>0</v>
      </c>
      <c r="H200" s="389">
        <f t="shared" si="18"/>
        <v>0</v>
      </c>
    </row>
    <row r="201" spans="2:8" x14ac:dyDescent="0.2">
      <c r="B201" s="25" t="s">
        <v>320</v>
      </c>
      <c r="C201" s="331" t="s">
        <v>300</v>
      </c>
      <c r="D201" s="28"/>
      <c r="E201" s="388">
        <f t="shared" si="20"/>
        <v>0</v>
      </c>
      <c r="F201" s="388">
        <f t="shared" si="20"/>
        <v>0</v>
      </c>
      <c r="G201" s="388">
        <f t="shared" si="20"/>
        <v>0</v>
      </c>
      <c r="H201" s="389">
        <f t="shared" si="18"/>
        <v>0</v>
      </c>
    </row>
    <row r="202" spans="2:8" x14ac:dyDescent="0.2">
      <c r="B202" s="25" t="s">
        <v>323</v>
      </c>
      <c r="C202" s="331" t="s">
        <v>302</v>
      </c>
      <c r="D202" s="28"/>
      <c r="E202" s="388">
        <f t="shared" si="20"/>
        <v>0</v>
      </c>
      <c r="F202" s="388">
        <f t="shared" si="20"/>
        <v>0</v>
      </c>
      <c r="G202" s="388">
        <f t="shared" si="20"/>
        <v>0</v>
      </c>
      <c r="H202" s="389">
        <f t="shared" si="18"/>
        <v>0</v>
      </c>
    </row>
    <row r="203" spans="2:8" x14ac:dyDescent="0.2">
      <c r="B203" s="25" t="s">
        <v>324</v>
      </c>
      <c r="C203" s="331" t="s">
        <v>182</v>
      </c>
      <c r="D203" s="28"/>
      <c r="E203" s="388">
        <f t="shared" si="20"/>
        <v>0</v>
      </c>
      <c r="F203" s="388">
        <f t="shared" si="20"/>
        <v>0</v>
      </c>
      <c r="G203" s="388">
        <f t="shared" si="20"/>
        <v>0</v>
      </c>
      <c r="H203" s="389">
        <f t="shared" si="18"/>
        <v>0</v>
      </c>
    </row>
    <row r="204" spans="2:8" x14ac:dyDescent="0.2">
      <c r="B204" s="25" t="s">
        <v>335</v>
      </c>
      <c r="C204" s="331" t="s">
        <v>303</v>
      </c>
      <c r="D204" s="28"/>
      <c r="E204" s="388">
        <f t="shared" si="20"/>
        <v>0</v>
      </c>
      <c r="F204" s="388">
        <f t="shared" si="20"/>
        <v>0</v>
      </c>
      <c r="G204" s="388">
        <f t="shared" si="20"/>
        <v>0</v>
      </c>
      <c r="H204" s="389">
        <f t="shared" si="18"/>
        <v>0</v>
      </c>
    </row>
    <row r="205" spans="2:8" x14ac:dyDescent="0.2">
      <c r="B205" s="25" t="s">
        <v>336</v>
      </c>
      <c r="C205" s="331" t="s">
        <v>362</v>
      </c>
      <c r="D205" s="28"/>
      <c r="E205" s="388">
        <f t="shared" si="20"/>
        <v>0</v>
      </c>
      <c r="F205" s="388">
        <f t="shared" si="20"/>
        <v>0</v>
      </c>
      <c r="G205" s="388">
        <f t="shared" si="20"/>
        <v>0</v>
      </c>
      <c r="H205" s="389">
        <f t="shared" si="18"/>
        <v>0</v>
      </c>
    </row>
    <row r="206" spans="2:8" x14ac:dyDescent="0.2">
      <c r="B206" s="25" t="s">
        <v>337</v>
      </c>
      <c r="C206" s="337" t="s">
        <v>219</v>
      </c>
      <c r="D206" s="28"/>
      <c r="E206" s="388">
        <f t="shared" si="20"/>
        <v>0</v>
      </c>
      <c r="F206" s="388">
        <f t="shared" si="20"/>
        <v>0</v>
      </c>
      <c r="G206" s="388">
        <f t="shared" si="20"/>
        <v>0</v>
      </c>
      <c r="H206" s="389">
        <f t="shared" si="18"/>
        <v>0</v>
      </c>
    </row>
    <row r="207" spans="2:8" x14ac:dyDescent="0.2">
      <c r="B207" s="25" t="s">
        <v>220</v>
      </c>
      <c r="C207" s="331" t="s">
        <v>363</v>
      </c>
      <c r="D207" s="332"/>
      <c r="E207" s="388"/>
      <c r="F207" s="388"/>
      <c r="G207" s="388"/>
      <c r="H207" s="389">
        <f t="shared" si="18"/>
        <v>0</v>
      </c>
    </row>
    <row r="208" spans="2:8" x14ac:dyDescent="0.2">
      <c r="B208" s="25" t="s">
        <v>221</v>
      </c>
      <c r="C208" s="331" t="s">
        <v>188</v>
      </c>
      <c r="D208" s="28"/>
      <c r="E208" s="388">
        <f t="shared" ref="E208:G214" si="21">+$D208*E76</f>
        <v>0</v>
      </c>
      <c r="F208" s="388">
        <f t="shared" si="21"/>
        <v>0</v>
      </c>
      <c r="G208" s="388">
        <f t="shared" si="21"/>
        <v>0</v>
      </c>
      <c r="H208" s="389">
        <f t="shared" si="18"/>
        <v>0</v>
      </c>
    </row>
    <row r="209" spans="2:8" x14ac:dyDescent="0.2">
      <c r="B209" s="25" t="s">
        <v>222</v>
      </c>
      <c r="C209" s="331" t="s">
        <v>187</v>
      </c>
      <c r="D209" s="28"/>
      <c r="E209" s="388">
        <f t="shared" si="21"/>
        <v>0</v>
      </c>
      <c r="F209" s="388">
        <f t="shared" si="21"/>
        <v>0</v>
      </c>
      <c r="G209" s="388">
        <f t="shared" si="21"/>
        <v>0</v>
      </c>
      <c r="H209" s="389">
        <f t="shared" si="18"/>
        <v>0</v>
      </c>
    </row>
    <row r="210" spans="2:8" x14ac:dyDescent="0.2">
      <c r="B210" s="25" t="s">
        <v>223</v>
      </c>
      <c r="C210" s="331" t="s">
        <v>189</v>
      </c>
      <c r="D210" s="28"/>
      <c r="E210" s="388">
        <f t="shared" si="21"/>
        <v>0</v>
      </c>
      <c r="F210" s="388">
        <f t="shared" si="21"/>
        <v>0</v>
      </c>
      <c r="G210" s="388">
        <f t="shared" si="21"/>
        <v>0</v>
      </c>
      <c r="H210" s="389">
        <f t="shared" si="18"/>
        <v>0</v>
      </c>
    </row>
    <row r="211" spans="2:8" x14ac:dyDescent="0.2">
      <c r="B211" s="25" t="s">
        <v>224</v>
      </c>
      <c r="C211" s="331" t="s">
        <v>299</v>
      </c>
      <c r="D211" s="28"/>
      <c r="E211" s="388">
        <f t="shared" si="21"/>
        <v>0</v>
      </c>
      <c r="F211" s="388">
        <f t="shared" si="21"/>
        <v>0</v>
      </c>
      <c r="G211" s="388">
        <f t="shared" si="21"/>
        <v>0</v>
      </c>
      <c r="H211" s="389">
        <f t="shared" si="18"/>
        <v>0</v>
      </c>
    </row>
    <row r="212" spans="2:8" x14ac:dyDescent="0.2">
      <c r="B212" s="25" t="s">
        <v>225</v>
      </c>
      <c r="C212" s="331" t="s">
        <v>190</v>
      </c>
      <c r="D212" s="28"/>
      <c r="E212" s="388">
        <f t="shared" si="21"/>
        <v>0</v>
      </c>
      <c r="F212" s="388">
        <f t="shared" si="21"/>
        <v>0</v>
      </c>
      <c r="G212" s="388">
        <f t="shared" si="21"/>
        <v>0</v>
      </c>
      <c r="H212" s="389">
        <f t="shared" si="18"/>
        <v>0</v>
      </c>
    </row>
    <row r="213" spans="2:8" x14ac:dyDescent="0.2">
      <c r="B213" s="25" t="s">
        <v>226</v>
      </c>
      <c r="C213" s="331" t="s">
        <v>367</v>
      </c>
      <c r="D213" s="28"/>
      <c r="E213" s="388">
        <f t="shared" si="21"/>
        <v>0</v>
      </c>
      <c r="F213" s="388">
        <f t="shared" si="21"/>
        <v>0</v>
      </c>
      <c r="G213" s="388">
        <f t="shared" si="21"/>
        <v>0</v>
      </c>
      <c r="H213" s="389">
        <f t="shared" si="18"/>
        <v>0</v>
      </c>
    </row>
    <row r="214" spans="2:8" x14ac:dyDescent="0.2">
      <c r="B214" s="26" t="s">
        <v>227</v>
      </c>
      <c r="C214" s="334" t="s">
        <v>191</v>
      </c>
      <c r="D214" s="149"/>
      <c r="E214" s="390">
        <f t="shared" si="21"/>
        <v>0</v>
      </c>
      <c r="F214" s="390">
        <f t="shared" si="21"/>
        <v>0</v>
      </c>
      <c r="G214" s="390">
        <f t="shared" si="21"/>
        <v>0</v>
      </c>
      <c r="H214" s="385">
        <f t="shared" si="18"/>
        <v>0</v>
      </c>
    </row>
    <row r="215" spans="2:8" x14ac:dyDescent="0.2">
      <c r="B215" s="322">
        <v>4</v>
      </c>
      <c r="C215" s="16" t="s">
        <v>304</v>
      </c>
      <c r="D215" s="27"/>
      <c r="E215" s="185"/>
      <c r="F215" s="185"/>
      <c r="G215" s="185"/>
      <c r="H215" s="387">
        <f t="shared" si="18"/>
        <v>0</v>
      </c>
    </row>
    <row r="216" spans="2:8" x14ac:dyDescent="0.2">
      <c r="B216" s="324" t="s">
        <v>419</v>
      </c>
      <c r="C216" s="326" t="s">
        <v>305</v>
      </c>
      <c r="D216" s="327"/>
      <c r="E216" s="388"/>
      <c r="F216" s="388"/>
      <c r="G216" s="388"/>
      <c r="H216" s="389">
        <f t="shared" ref="H216:H243" si="22">SUM(E216:G216)</f>
        <v>0</v>
      </c>
    </row>
    <row r="217" spans="2:8" x14ac:dyDescent="0.2">
      <c r="B217" s="324" t="s">
        <v>33</v>
      </c>
      <c r="C217" s="326" t="s">
        <v>192</v>
      </c>
      <c r="D217" s="281"/>
      <c r="E217" s="388">
        <f t="shared" ref="E217:G221" si="23">+$D217*E85</f>
        <v>0</v>
      </c>
      <c r="F217" s="388">
        <f t="shared" si="23"/>
        <v>0</v>
      </c>
      <c r="G217" s="388">
        <f t="shared" si="23"/>
        <v>0</v>
      </c>
      <c r="H217" s="389">
        <f t="shared" si="22"/>
        <v>0</v>
      </c>
    </row>
    <row r="218" spans="2:8" x14ac:dyDescent="0.2">
      <c r="B218" s="324" t="s">
        <v>34</v>
      </c>
      <c r="C218" s="326" t="s">
        <v>193</v>
      </c>
      <c r="D218" s="281"/>
      <c r="E218" s="388">
        <f t="shared" si="23"/>
        <v>0</v>
      </c>
      <c r="F218" s="388">
        <f t="shared" si="23"/>
        <v>0</v>
      </c>
      <c r="G218" s="388">
        <f t="shared" si="23"/>
        <v>0</v>
      </c>
      <c r="H218" s="389">
        <f t="shared" si="22"/>
        <v>0</v>
      </c>
    </row>
    <row r="219" spans="2:8" x14ac:dyDescent="0.2">
      <c r="B219" s="324" t="s">
        <v>35</v>
      </c>
      <c r="C219" s="326" t="s">
        <v>194</v>
      </c>
      <c r="D219" s="281"/>
      <c r="E219" s="388">
        <f t="shared" si="23"/>
        <v>0</v>
      </c>
      <c r="F219" s="388">
        <f t="shared" si="23"/>
        <v>0</v>
      </c>
      <c r="G219" s="388">
        <f t="shared" si="23"/>
        <v>0</v>
      </c>
      <c r="H219" s="389">
        <f t="shared" si="22"/>
        <v>0</v>
      </c>
    </row>
    <row r="220" spans="2:8" x14ac:dyDescent="0.2">
      <c r="B220" s="324" t="s">
        <v>36</v>
      </c>
      <c r="C220" s="326" t="s">
        <v>195</v>
      </c>
      <c r="D220" s="281"/>
      <c r="E220" s="388">
        <f t="shared" si="23"/>
        <v>0</v>
      </c>
      <c r="F220" s="388">
        <f t="shared" si="23"/>
        <v>0</v>
      </c>
      <c r="G220" s="388">
        <f t="shared" si="23"/>
        <v>0</v>
      </c>
      <c r="H220" s="389">
        <f t="shared" si="22"/>
        <v>0</v>
      </c>
    </row>
    <row r="221" spans="2:8" x14ac:dyDescent="0.2">
      <c r="B221" s="25" t="s">
        <v>420</v>
      </c>
      <c r="C221" s="331" t="s">
        <v>306</v>
      </c>
      <c r="D221" s="28"/>
      <c r="E221" s="388">
        <f t="shared" si="23"/>
        <v>0</v>
      </c>
      <c r="F221" s="388">
        <f t="shared" si="23"/>
        <v>0</v>
      </c>
      <c r="G221" s="388">
        <f t="shared" si="23"/>
        <v>0</v>
      </c>
      <c r="H221" s="389">
        <f t="shared" si="22"/>
        <v>0</v>
      </c>
    </row>
    <row r="222" spans="2:8" x14ac:dyDescent="0.2">
      <c r="B222" s="25" t="s">
        <v>37</v>
      </c>
      <c r="C222" s="331" t="s">
        <v>307</v>
      </c>
      <c r="D222" s="332"/>
      <c r="E222" s="388"/>
      <c r="F222" s="388"/>
      <c r="G222" s="388"/>
      <c r="H222" s="389">
        <f t="shared" si="22"/>
        <v>0</v>
      </c>
    </row>
    <row r="223" spans="2:8" x14ac:dyDescent="0.2">
      <c r="B223" s="25" t="s">
        <v>38</v>
      </c>
      <c r="C223" s="331" t="s">
        <v>196</v>
      </c>
      <c r="D223" s="28"/>
      <c r="E223" s="388">
        <f t="shared" ref="E223:G228" si="24">+$D223*E91</f>
        <v>0</v>
      </c>
      <c r="F223" s="388">
        <f t="shared" si="24"/>
        <v>0</v>
      </c>
      <c r="G223" s="388">
        <f t="shared" si="24"/>
        <v>0</v>
      </c>
      <c r="H223" s="389">
        <f t="shared" si="22"/>
        <v>0</v>
      </c>
    </row>
    <row r="224" spans="2:8" x14ac:dyDescent="0.2">
      <c r="B224" s="25" t="s">
        <v>39</v>
      </c>
      <c r="C224" s="331" t="s">
        <v>197</v>
      </c>
      <c r="D224" s="28"/>
      <c r="E224" s="388">
        <f t="shared" si="24"/>
        <v>0</v>
      </c>
      <c r="F224" s="388">
        <f t="shared" si="24"/>
        <v>0</v>
      </c>
      <c r="G224" s="388">
        <f t="shared" si="24"/>
        <v>0</v>
      </c>
      <c r="H224" s="389">
        <f t="shared" si="22"/>
        <v>0</v>
      </c>
    </row>
    <row r="225" spans="2:8" x14ac:dyDescent="0.2">
      <c r="B225" s="25" t="s">
        <v>40</v>
      </c>
      <c r="C225" s="331" t="s">
        <v>198</v>
      </c>
      <c r="D225" s="28"/>
      <c r="E225" s="388">
        <f t="shared" si="24"/>
        <v>0</v>
      </c>
      <c r="F225" s="388">
        <f t="shared" si="24"/>
        <v>0</v>
      </c>
      <c r="G225" s="388">
        <f t="shared" si="24"/>
        <v>0</v>
      </c>
      <c r="H225" s="389">
        <f t="shared" si="22"/>
        <v>0</v>
      </c>
    </row>
    <row r="226" spans="2:8" x14ac:dyDescent="0.2">
      <c r="B226" s="25" t="s">
        <v>41</v>
      </c>
      <c r="C226" s="331" t="s">
        <v>199</v>
      </c>
      <c r="D226" s="28"/>
      <c r="E226" s="388">
        <f t="shared" si="24"/>
        <v>0</v>
      </c>
      <c r="F226" s="388">
        <f t="shared" si="24"/>
        <v>0</v>
      </c>
      <c r="G226" s="388">
        <f t="shared" si="24"/>
        <v>0</v>
      </c>
      <c r="H226" s="389">
        <f t="shared" si="22"/>
        <v>0</v>
      </c>
    </row>
    <row r="227" spans="2:8" x14ac:dyDescent="0.2">
      <c r="B227" s="25" t="s">
        <v>42</v>
      </c>
      <c r="C227" s="331" t="s">
        <v>308</v>
      </c>
      <c r="D227" s="28"/>
      <c r="E227" s="388">
        <f t="shared" si="24"/>
        <v>0</v>
      </c>
      <c r="F227" s="388">
        <f t="shared" si="24"/>
        <v>0</v>
      </c>
      <c r="G227" s="388">
        <f t="shared" si="24"/>
        <v>0</v>
      </c>
      <c r="H227" s="389">
        <f t="shared" si="22"/>
        <v>0</v>
      </c>
    </row>
    <row r="228" spans="2:8" x14ac:dyDescent="0.2">
      <c r="B228" s="25" t="s">
        <v>56</v>
      </c>
      <c r="C228" s="331" t="s">
        <v>364</v>
      </c>
      <c r="D228" s="28"/>
      <c r="E228" s="388">
        <f t="shared" si="24"/>
        <v>0</v>
      </c>
      <c r="F228" s="388">
        <f t="shared" si="24"/>
        <v>0</v>
      </c>
      <c r="G228" s="388">
        <f t="shared" si="24"/>
        <v>0</v>
      </c>
      <c r="H228" s="389">
        <f t="shared" si="22"/>
        <v>0</v>
      </c>
    </row>
    <row r="229" spans="2:8" x14ac:dyDescent="0.2">
      <c r="B229" s="25" t="s">
        <v>43</v>
      </c>
      <c r="C229" s="331" t="s">
        <v>365</v>
      </c>
      <c r="D229" s="332"/>
      <c r="E229" s="388"/>
      <c r="F229" s="388"/>
      <c r="G229" s="388"/>
      <c r="H229" s="389">
        <f t="shared" si="22"/>
        <v>0</v>
      </c>
    </row>
    <row r="230" spans="2:8" x14ac:dyDescent="0.2">
      <c r="B230" s="25" t="s">
        <v>44</v>
      </c>
      <c r="C230" s="17" t="s">
        <v>398</v>
      </c>
      <c r="D230" s="28"/>
      <c r="E230" s="388">
        <f t="shared" ref="E230:G237" si="25">+$D230*E98</f>
        <v>0</v>
      </c>
      <c r="F230" s="388">
        <f t="shared" si="25"/>
        <v>0</v>
      </c>
      <c r="G230" s="388">
        <f t="shared" si="25"/>
        <v>0</v>
      </c>
      <c r="H230" s="389">
        <f t="shared" si="22"/>
        <v>0</v>
      </c>
    </row>
    <row r="231" spans="2:8" x14ac:dyDescent="0.2">
      <c r="B231" s="25" t="s">
        <v>45</v>
      </c>
      <c r="C231" s="17" t="s">
        <v>200</v>
      </c>
      <c r="D231" s="28"/>
      <c r="E231" s="388">
        <f t="shared" si="25"/>
        <v>0</v>
      </c>
      <c r="F231" s="388">
        <f t="shared" si="25"/>
        <v>0</v>
      </c>
      <c r="G231" s="388">
        <f t="shared" si="25"/>
        <v>0</v>
      </c>
      <c r="H231" s="389">
        <f t="shared" si="22"/>
        <v>0</v>
      </c>
    </row>
    <row r="232" spans="2:8" x14ac:dyDescent="0.2">
      <c r="B232" s="25" t="s">
        <v>46</v>
      </c>
      <c r="C232" s="17" t="s">
        <v>202</v>
      </c>
      <c r="D232" s="28"/>
      <c r="E232" s="388">
        <f t="shared" si="25"/>
        <v>0</v>
      </c>
      <c r="F232" s="388">
        <f t="shared" si="25"/>
        <v>0</v>
      </c>
      <c r="G232" s="388">
        <f t="shared" si="25"/>
        <v>0</v>
      </c>
      <c r="H232" s="389">
        <f t="shared" si="22"/>
        <v>0</v>
      </c>
    </row>
    <row r="233" spans="2:8" x14ac:dyDescent="0.2">
      <c r="B233" s="25" t="s">
        <v>47</v>
      </c>
      <c r="C233" s="17" t="s">
        <v>203</v>
      </c>
      <c r="D233" s="28"/>
      <c r="E233" s="388">
        <f t="shared" si="25"/>
        <v>0</v>
      </c>
      <c r="F233" s="388">
        <f t="shared" si="25"/>
        <v>0</v>
      </c>
      <c r="G233" s="388">
        <f t="shared" si="25"/>
        <v>0</v>
      </c>
      <c r="H233" s="389">
        <f t="shared" si="22"/>
        <v>0</v>
      </c>
    </row>
    <row r="234" spans="2:8" x14ac:dyDescent="0.2">
      <c r="B234" s="25" t="s">
        <v>57</v>
      </c>
      <c r="C234" s="17" t="s">
        <v>204</v>
      </c>
      <c r="D234" s="28"/>
      <c r="E234" s="388">
        <f t="shared" si="25"/>
        <v>0</v>
      </c>
      <c r="F234" s="388">
        <f t="shared" si="25"/>
        <v>0</v>
      </c>
      <c r="G234" s="388">
        <f t="shared" si="25"/>
        <v>0</v>
      </c>
      <c r="H234" s="389">
        <f t="shared" si="22"/>
        <v>0</v>
      </c>
    </row>
    <row r="235" spans="2:8" x14ac:dyDescent="0.2">
      <c r="B235" s="25" t="s">
        <v>48</v>
      </c>
      <c r="C235" s="17" t="s">
        <v>201</v>
      </c>
      <c r="D235" s="28"/>
      <c r="E235" s="388">
        <f t="shared" si="25"/>
        <v>0</v>
      </c>
      <c r="F235" s="388">
        <f t="shared" si="25"/>
        <v>0</v>
      </c>
      <c r="G235" s="388">
        <f t="shared" si="25"/>
        <v>0</v>
      </c>
      <c r="H235" s="389">
        <f t="shared" si="22"/>
        <v>0</v>
      </c>
    </row>
    <row r="236" spans="2:8" x14ac:dyDescent="0.2">
      <c r="B236" s="25" t="s">
        <v>49</v>
      </c>
      <c r="C236" s="3" t="s">
        <v>399</v>
      </c>
      <c r="D236" s="28"/>
      <c r="E236" s="388">
        <f t="shared" si="25"/>
        <v>0</v>
      </c>
      <c r="F236" s="388">
        <f t="shared" si="25"/>
        <v>0</v>
      </c>
      <c r="G236" s="388">
        <f t="shared" si="25"/>
        <v>0</v>
      </c>
      <c r="H236" s="389">
        <f t="shared" si="22"/>
        <v>0</v>
      </c>
    </row>
    <row r="237" spans="2:8" x14ac:dyDescent="0.2">
      <c r="B237" s="25" t="s">
        <v>50</v>
      </c>
      <c r="C237" s="331" t="s">
        <v>366</v>
      </c>
      <c r="D237" s="28"/>
      <c r="E237" s="388">
        <f t="shared" si="25"/>
        <v>0</v>
      </c>
      <c r="F237" s="388">
        <f t="shared" si="25"/>
        <v>0</v>
      </c>
      <c r="G237" s="388">
        <f t="shared" si="25"/>
        <v>0</v>
      </c>
      <c r="H237" s="389">
        <f t="shared" si="22"/>
        <v>0</v>
      </c>
    </row>
    <row r="238" spans="2:8" x14ac:dyDescent="0.2">
      <c r="B238" s="25" t="s">
        <v>51</v>
      </c>
      <c r="C238" s="331" t="s">
        <v>309</v>
      </c>
      <c r="D238" s="332"/>
      <c r="E238" s="388"/>
      <c r="F238" s="388"/>
      <c r="G238" s="388"/>
      <c r="H238" s="389">
        <f t="shared" si="22"/>
        <v>0</v>
      </c>
    </row>
    <row r="239" spans="2:8" x14ac:dyDescent="0.2">
      <c r="B239" s="25" t="s">
        <v>52</v>
      </c>
      <c r="C239" s="331" t="s">
        <v>205</v>
      </c>
      <c r="D239" s="28"/>
      <c r="E239" s="388">
        <f t="shared" ref="E239:G243" si="26">+$D239*E107</f>
        <v>0</v>
      </c>
      <c r="F239" s="388">
        <f t="shared" si="26"/>
        <v>0</v>
      </c>
      <c r="G239" s="388">
        <f t="shared" si="26"/>
        <v>0</v>
      </c>
      <c r="H239" s="389">
        <f t="shared" si="22"/>
        <v>0</v>
      </c>
    </row>
    <row r="240" spans="2:8" x14ac:dyDescent="0.2">
      <c r="B240" s="25" t="s">
        <v>53</v>
      </c>
      <c r="C240" s="331" t="s">
        <v>206</v>
      </c>
      <c r="D240" s="28"/>
      <c r="E240" s="388">
        <f t="shared" si="26"/>
        <v>0</v>
      </c>
      <c r="F240" s="388">
        <f t="shared" si="26"/>
        <v>0</v>
      </c>
      <c r="G240" s="388">
        <f t="shared" si="26"/>
        <v>0</v>
      </c>
      <c r="H240" s="389">
        <f t="shared" si="22"/>
        <v>0</v>
      </c>
    </row>
    <row r="241" spans="2:15" x14ac:dyDescent="0.2">
      <c r="B241" s="25" t="s">
        <v>54</v>
      </c>
      <c r="C241" s="331" t="s">
        <v>400</v>
      </c>
      <c r="D241" s="28"/>
      <c r="E241" s="388">
        <f t="shared" si="26"/>
        <v>0</v>
      </c>
      <c r="F241" s="388">
        <f t="shared" si="26"/>
        <v>0</v>
      </c>
      <c r="G241" s="388">
        <f t="shared" si="26"/>
        <v>0</v>
      </c>
      <c r="H241" s="389">
        <f t="shared" si="22"/>
        <v>0</v>
      </c>
    </row>
    <row r="242" spans="2:15" x14ac:dyDescent="0.2">
      <c r="B242" s="26" t="s">
        <v>55</v>
      </c>
      <c r="C242" s="334" t="s">
        <v>309</v>
      </c>
      <c r="D242" s="28"/>
      <c r="E242" s="390">
        <f t="shared" si="26"/>
        <v>0</v>
      </c>
      <c r="F242" s="390">
        <f t="shared" si="26"/>
        <v>0</v>
      </c>
      <c r="G242" s="390">
        <f t="shared" si="26"/>
        <v>0</v>
      </c>
      <c r="H242" s="385">
        <f t="shared" si="22"/>
        <v>0</v>
      </c>
    </row>
    <row r="243" spans="2:15" ht="25.5" x14ac:dyDescent="0.2">
      <c r="B243" s="138">
        <v>5</v>
      </c>
      <c r="C243" s="323" t="s">
        <v>236</v>
      </c>
      <c r="D243" s="588"/>
      <c r="E243" s="185">
        <f t="shared" si="26"/>
        <v>0</v>
      </c>
      <c r="F243" s="185">
        <f t="shared" si="26"/>
        <v>0</v>
      </c>
      <c r="G243" s="185">
        <f t="shared" si="26"/>
        <v>0</v>
      </c>
      <c r="H243" s="387">
        <f t="shared" si="22"/>
        <v>0</v>
      </c>
      <c r="L243" s="6"/>
      <c r="M243" s="6"/>
      <c r="N243" s="6"/>
      <c r="O243" s="6"/>
    </row>
    <row r="244" spans="2:15" x14ac:dyDescent="0.2">
      <c r="B244" s="322" t="s">
        <v>288</v>
      </c>
      <c r="C244" s="323" t="s">
        <v>73</v>
      </c>
      <c r="D244" s="384"/>
      <c r="E244" s="185">
        <f>+SUM(INDEX(E:E,ROW()+1):INDEX(E:E,ROW(E253)-1))</f>
        <v>0</v>
      </c>
      <c r="F244" s="185">
        <f>+SUM(INDEX(F:F,ROW()+1):INDEX(F:F,ROW(F253)-1))</f>
        <v>0</v>
      </c>
      <c r="G244" s="185">
        <f>+SUM(INDEX(G:G,ROW()+1):INDEX(G:G,ROW(G253)-1))</f>
        <v>0</v>
      </c>
      <c r="H244" s="189">
        <f>+SUM(INDEX(H:H,ROW()+1):INDEX(H:H,ROW(H253)-1))</f>
        <v>0</v>
      </c>
    </row>
    <row r="245" spans="2:15" x14ac:dyDescent="0.2">
      <c r="B245" s="25">
        <v>1</v>
      </c>
      <c r="C245" s="377" t="s">
        <v>285</v>
      </c>
      <c r="D245" s="574"/>
      <c r="E245" s="388">
        <f t="shared" ref="E245:G252" si="27">+$D245*E113</f>
        <v>0</v>
      </c>
      <c r="F245" s="388">
        <f t="shared" si="27"/>
        <v>0</v>
      </c>
      <c r="G245" s="388">
        <f t="shared" si="27"/>
        <v>0</v>
      </c>
      <c r="H245" s="389">
        <f t="shared" ref="H245:H250" si="28">SUM(E245:G245)</f>
        <v>0</v>
      </c>
    </row>
    <row r="246" spans="2:15" x14ac:dyDescent="0.2">
      <c r="B246" s="25">
        <v>2</v>
      </c>
      <c r="C246" s="377" t="s">
        <v>286</v>
      </c>
      <c r="D246" s="574"/>
      <c r="E246" s="388">
        <f t="shared" si="27"/>
        <v>0</v>
      </c>
      <c r="F246" s="388">
        <f t="shared" si="27"/>
        <v>0</v>
      </c>
      <c r="G246" s="388">
        <f t="shared" si="27"/>
        <v>0</v>
      </c>
      <c r="H246" s="389">
        <f t="shared" si="28"/>
        <v>0</v>
      </c>
    </row>
    <row r="247" spans="2:15" x14ac:dyDescent="0.2">
      <c r="B247" s="25">
        <v>3</v>
      </c>
      <c r="C247" s="377" t="s">
        <v>277</v>
      </c>
      <c r="D247" s="574"/>
      <c r="E247" s="388">
        <f t="shared" si="27"/>
        <v>0</v>
      </c>
      <c r="F247" s="388">
        <f t="shared" si="27"/>
        <v>0</v>
      </c>
      <c r="G247" s="388">
        <f t="shared" si="27"/>
        <v>0</v>
      </c>
      <c r="H247" s="389">
        <f t="shared" si="28"/>
        <v>0</v>
      </c>
    </row>
    <row r="248" spans="2:15" x14ac:dyDescent="0.2">
      <c r="B248" s="25">
        <v>4</v>
      </c>
      <c r="C248" s="17" t="s">
        <v>228</v>
      </c>
      <c r="D248" s="574"/>
      <c r="E248" s="388">
        <f t="shared" si="27"/>
        <v>0</v>
      </c>
      <c r="F248" s="388">
        <f t="shared" si="27"/>
        <v>0</v>
      </c>
      <c r="G248" s="388">
        <f t="shared" si="27"/>
        <v>0</v>
      </c>
      <c r="H248" s="389">
        <f t="shared" si="28"/>
        <v>0</v>
      </c>
    </row>
    <row r="249" spans="2:15" x14ac:dyDescent="0.2">
      <c r="B249" s="25">
        <v>5</v>
      </c>
      <c r="C249" s="377" t="s">
        <v>345</v>
      </c>
      <c r="D249" s="574"/>
      <c r="E249" s="388">
        <f t="shared" si="27"/>
        <v>0</v>
      </c>
      <c r="F249" s="388">
        <f t="shared" si="27"/>
        <v>0</v>
      </c>
      <c r="G249" s="388">
        <f t="shared" si="27"/>
        <v>0</v>
      </c>
      <c r="H249" s="389">
        <f t="shared" si="28"/>
        <v>0</v>
      </c>
    </row>
    <row r="250" spans="2:15" x14ac:dyDescent="0.2">
      <c r="B250" s="25">
        <v>6</v>
      </c>
      <c r="C250" s="331" t="str">
        <f>+C118</f>
        <v>Средства у припреми</v>
      </c>
      <c r="D250" s="574"/>
      <c r="E250" s="388">
        <f t="shared" si="27"/>
        <v>0</v>
      </c>
      <c r="F250" s="388">
        <f t="shared" si="27"/>
        <v>0</v>
      </c>
      <c r="G250" s="388">
        <f t="shared" si="27"/>
        <v>0</v>
      </c>
      <c r="H250" s="389">
        <f t="shared" si="28"/>
        <v>0</v>
      </c>
    </row>
    <row r="251" spans="2:15" x14ac:dyDescent="0.2">
      <c r="B251" s="26" t="s">
        <v>275</v>
      </c>
      <c r="C251" s="334">
        <f>+C119</f>
        <v>0</v>
      </c>
      <c r="D251" s="575"/>
      <c r="E251" s="388">
        <f t="shared" si="27"/>
        <v>0</v>
      </c>
      <c r="F251" s="388">
        <f t="shared" si="27"/>
        <v>0</v>
      </c>
      <c r="G251" s="388">
        <f t="shared" si="27"/>
        <v>0</v>
      </c>
      <c r="H251" s="389"/>
    </row>
    <row r="252" spans="2:15" x14ac:dyDescent="0.2">
      <c r="B252" s="26" t="s">
        <v>343</v>
      </c>
      <c r="C252" s="386">
        <f>+C120</f>
        <v>0</v>
      </c>
      <c r="D252" s="576"/>
      <c r="E252" s="388">
        <f t="shared" si="27"/>
        <v>0</v>
      </c>
      <c r="F252" s="388">
        <f t="shared" si="27"/>
        <v>0</v>
      </c>
      <c r="G252" s="388">
        <f t="shared" si="27"/>
        <v>0</v>
      </c>
      <c r="H252" s="389">
        <f>SUM(E252:G252)</f>
        <v>0</v>
      </c>
    </row>
    <row r="253" spans="2:15" x14ac:dyDescent="0.2">
      <c r="B253" s="183" t="s">
        <v>289</v>
      </c>
      <c r="C253" s="184" t="s">
        <v>328</v>
      </c>
      <c r="D253" s="185"/>
      <c r="E253" s="185">
        <f>+SUM(INDEX(E:E,ROW()+1):INDEX(E:E,ROW(E262)-1))</f>
        <v>0</v>
      </c>
      <c r="F253" s="185">
        <f>+SUM(INDEX(F:F,ROW()+1):INDEX(F:F,ROW(F262)-1))</f>
        <v>0</v>
      </c>
      <c r="G253" s="185">
        <f>+SUM(INDEX(G:G,ROW()+1):INDEX(G:G,ROW(G262)-1))</f>
        <v>0</v>
      </c>
      <c r="H253" s="189">
        <f>+SUM(INDEX(H:H,ROW()+1):INDEX(H:H,ROW(H262)-1))</f>
        <v>0</v>
      </c>
    </row>
    <row r="254" spans="2:15" x14ac:dyDescent="0.2">
      <c r="B254" s="382">
        <v>1</v>
      </c>
      <c r="C254" s="376" t="s">
        <v>276</v>
      </c>
      <c r="D254" s="577"/>
      <c r="E254" s="388">
        <f t="shared" ref="E254:G261" si="29">+$D254*E122</f>
        <v>0</v>
      </c>
      <c r="F254" s="388">
        <f t="shared" si="29"/>
        <v>0</v>
      </c>
      <c r="G254" s="388">
        <f t="shared" si="29"/>
        <v>0</v>
      </c>
      <c r="H254" s="389">
        <f t="shared" ref="H254:H261" si="30">SUM(E254:G254)</f>
        <v>0</v>
      </c>
    </row>
    <row r="255" spans="2:15" x14ac:dyDescent="0.2">
      <c r="B255" s="379">
        <v>2</v>
      </c>
      <c r="C255" s="377" t="s">
        <v>285</v>
      </c>
      <c r="D255" s="574"/>
      <c r="E255" s="391">
        <f t="shared" si="29"/>
        <v>0</v>
      </c>
      <c r="F255" s="391">
        <f t="shared" si="29"/>
        <v>0</v>
      </c>
      <c r="G255" s="391">
        <f t="shared" si="29"/>
        <v>0</v>
      </c>
      <c r="H255" s="389">
        <f t="shared" si="30"/>
        <v>0</v>
      </c>
    </row>
    <row r="256" spans="2:15" x14ac:dyDescent="0.2">
      <c r="B256" s="379">
        <v>3</v>
      </c>
      <c r="C256" s="377" t="s">
        <v>286</v>
      </c>
      <c r="D256" s="574"/>
      <c r="E256" s="391">
        <f t="shared" si="29"/>
        <v>0</v>
      </c>
      <c r="F256" s="391">
        <f t="shared" si="29"/>
        <v>0</v>
      </c>
      <c r="G256" s="391">
        <f t="shared" si="29"/>
        <v>0</v>
      </c>
      <c r="H256" s="389">
        <f t="shared" si="30"/>
        <v>0</v>
      </c>
    </row>
    <row r="257" spans="2:8" x14ac:dyDescent="0.2">
      <c r="B257" s="379">
        <v>4</v>
      </c>
      <c r="C257" s="377" t="s">
        <v>277</v>
      </c>
      <c r="D257" s="574"/>
      <c r="E257" s="391">
        <f t="shared" si="29"/>
        <v>0</v>
      </c>
      <c r="F257" s="391">
        <f t="shared" si="29"/>
        <v>0</v>
      </c>
      <c r="G257" s="391">
        <f t="shared" si="29"/>
        <v>0</v>
      </c>
      <c r="H257" s="389">
        <f t="shared" si="30"/>
        <v>0</v>
      </c>
    </row>
    <row r="258" spans="2:8" x14ac:dyDescent="0.2">
      <c r="B258" s="379">
        <v>5</v>
      </c>
      <c r="C258" s="17" t="s">
        <v>228</v>
      </c>
      <c r="D258" s="574"/>
      <c r="E258" s="391">
        <f t="shared" si="29"/>
        <v>0</v>
      </c>
      <c r="F258" s="391">
        <f t="shared" si="29"/>
        <v>0</v>
      </c>
      <c r="G258" s="391">
        <f t="shared" si="29"/>
        <v>0</v>
      </c>
      <c r="H258" s="389">
        <f t="shared" si="30"/>
        <v>0</v>
      </c>
    </row>
    <row r="259" spans="2:8" x14ac:dyDescent="0.2">
      <c r="B259" s="379">
        <v>6</v>
      </c>
      <c r="C259" s="377" t="s">
        <v>345</v>
      </c>
      <c r="D259" s="574"/>
      <c r="E259" s="391">
        <f t="shared" si="29"/>
        <v>0</v>
      </c>
      <c r="F259" s="391">
        <f t="shared" si="29"/>
        <v>0</v>
      </c>
      <c r="G259" s="391">
        <f t="shared" si="29"/>
        <v>0</v>
      </c>
      <c r="H259" s="389">
        <f t="shared" si="30"/>
        <v>0</v>
      </c>
    </row>
    <row r="260" spans="2:8" x14ac:dyDescent="0.2">
      <c r="B260" s="379">
        <v>7</v>
      </c>
      <c r="C260" s="395" t="str">
        <f>+C128</f>
        <v>Средства у припреми</v>
      </c>
      <c r="D260" s="574"/>
      <c r="E260" s="391">
        <f t="shared" si="29"/>
        <v>0</v>
      </c>
      <c r="F260" s="391">
        <f t="shared" si="29"/>
        <v>0</v>
      </c>
      <c r="G260" s="391">
        <f t="shared" si="29"/>
        <v>0</v>
      </c>
      <c r="H260" s="389">
        <f t="shared" si="30"/>
        <v>0</v>
      </c>
    </row>
    <row r="261" spans="2:8" x14ac:dyDescent="0.2">
      <c r="B261" s="381">
        <v>8</v>
      </c>
      <c r="C261" s="396">
        <f>+C129</f>
        <v>0</v>
      </c>
      <c r="D261" s="575"/>
      <c r="E261" s="392">
        <f t="shared" si="29"/>
        <v>0</v>
      </c>
      <c r="F261" s="392">
        <f t="shared" si="29"/>
        <v>0</v>
      </c>
      <c r="G261" s="392">
        <f t="shared" si="29"/>
        <v>0</v>
      </c>
      <c r="H261" s="385">
        <f t="shared" si="30"/>
        <v>0</v>
      </c>
    </row>
    <row r="262" spans="2:8" x14ac:dyDescent="0.2">
      <c r="B262" s="183" t="s">
        <v>442</v>
      </c>
      <c r="C262" s="184" t="s">
        <v>334</v>
      </c>
      <c r="D262" s="185"/>
      <c r="E262" s="185"/>
      <c r="F262" s="185"/>
      <c r="G262" s="185"/>
      <c r="H262" s="189"/>
    </row>
    <row r="263" spans="2:8" x14ac:dyDescent="0.2">
      <c r="B263" s="382">
        <v>1</v>
      </c>
      <c r="C263" s="397">
        <f t="shared" ref="C263:C270" si="31">+C131</f>
        <v>0</v>
      </c>
      <c r="D263" s="21"/>
      <c r="E263" s="388">
        <f t="shared" ref="E263:G270" si="32">+$D263*E131</f>
        <v>0</v>
      </c>
      <c r="F263" s="388">
        <f t="shared" si="32"/>
        <v>0</v>
      </c>
      <c r="G263" s="388">
        <f t="shared" si="32"/>
        <v>0</v>
      </c>
      <c r="H263" s="389">
        <f t="shared" ref="H263:H270" si="33">SUM(E263:G263)</f>
        <v>0</v>
      </c>
    </row>
    <row r="264" spans="2:8" x14ac:dyDescent="0.2">
      <c r="B264" s="379">
        <v>2</v>
      </c>
      <c r="C264" s="395">
        <f t="shared" si="31"/>
        <v>0</v>
      </c>
      <c r="D264" s="22"/>
      <c r="E264" s="391">
        <f t="shared" si="32"/>
        <v>0</v>
      </c>
      <c r="F264" s="391">
        <f t="shared" si="32"/>
        <v>0</v>
      </c>
      <c r="G264" s="391">
        <f t="shared" si="32"/>
        <v>0</v>
      </c>
      <c r="H264" s="389">
        <f t="shared" si="33"/>
        <v>0</v>
      </c>
    </row>
    <row r="265" spans="2:8" x14ac:dyDescent="0.2">
      <c r="B265" s="379">
        <v>3</v>
      </c>
      <c r="C265" s="395">
        <f t="shared" si="31"/>
        <v>0</v>
      </c>
      <c r="D265" s="22"/>
      <c r="E265" s="391">
        <f t="shared" si="32"/>
        <v>0</v>
      </c>
      <c r="F265" s="391">
        <f t="shared" si="32"/>
        <v>0</v>
      </c>
      <c r="G265" s="391">
        <f t="shared" si="32"/>
        <v>0</v>
      </c>
      <c r="H265" s="389">
        <f t="shared" si="33"/>
        <v>0</v>
      </c>
    </row>
    <row r="266" spans="2:8" x14ac:dyDescent="0.2">
      <c r="B266" s="379">
        <v>4</v>
      </c>
      <c r="C266" s="395">
        <f t="shared" si="31"/>
        <v>0</v>
      </c>
      <c r="D266" s="22"/>
      <c r="E266" s="391">
        <f t="shared" si="32"/>
        <v>0</v>
      </c>
      <c r="F266" s="391">
        <f t="shared" si="32"/>
        <v>0</v>
      </c>
      <c r="G266" s="391">
        <f t="shared" si="32"/>
        <v>0</v>
      </c>
      <c r="H266" s="389">
        <f t="shared" si="33"/>
        <v>0</v>
      </c>
    </row>
    <row r="267" spans="2:8" x14ac:dyDescent="0.2">
      <c r="B267" s="379">
        <v>5</v>
      </c>
      <c r="C267" s="395">
        <f t="shared" si="31"/>
        <v>0</v>
      </c>
      <c r="D267" s="22"/>
      <c r="E267" s="391">
        <f t="shared" si="32"/>
        <v>0</v>
      </c>
      <c r="F267" s="391">
        <f t="shared" si="32"/>
        <v>0</v>
      </c>
      <c r="G267" s="391">
        <f t="shared" si="32"/>
        <v>0</v>
      </c>
      <c r="H267" s="389">
        <f t="shared" si="33"/>
        <v>0</v>
      </c>
    </row>
    <row r="268" spans="2:8" x14ac:dyDescent="0.2">
      <c r="B268" s="379">
        <v>6</v>
      </c>
      <c r="C268" s="395">
        <f t="shared" si="31"/>
        <v>0</v>
      </c>
      <c r="D268" s="22"/>
      <c r="E268" s="391">
        <f t="shared" si="32"/>
        <v>0</v>
      </c>
      <c r="F268" s="391">
        <f t="shared" si="32"/>
        <v>0</v>
      </c>
      <c r="G268" s="391">
        <f t="shared" si="32"/>
        <v>0</v>
      </c>
      <c r="H268" s="389">
        <f t="shared" si="33"/>
        <v>0</v>
      </c>
    </row>
    <row r="269" spans="2:8" ht="12.75" customHeight="1" x14ac:dyDescent="0.2">
      <c r="B269" s="379">
        <v>7</v>
      </c>
      <c r="C269" s="395">
        <f t="shared" si="31"/>
        <v>0</v>
      </c>
      <c r="D269" s="22"/>
      <c r="E269" s="391">
        <f t="shared" si="32"/>
        <v>0</v>
      </c>
      <c r="F269" s="391">
        <f t="shared" si="32"/>
        <v>0</v>
      </c>
      <c r="G269" s="391">
        <f t="shared" si="32"/>
        <v>0</v>
      </c>
      <c r="H269" s="389">
        <f t="shared" si="33"/>
        <v>0</v>
      </c>
    </row>
    <row r="270" spans="2:8" ht="13.5" thickBot="1" x14ac:dyDescent="0.25">
      <c r="B270" s="380">
        <v>8</v>
      </c>
      <c r="C270" s="398">
        <f t="shared" si="31"/>
        <v>0</v>
      </c>
      <c r="D270" s="280"/>
      <c r="E270" s="393">
        <f t="shared" si="32"/>
        <v>0</v>
      </c>
      <c r="F270" s="393">
        <f t="shared" si="32"/>
        <v>0</v>
      </c>
      <c r="G270" s="393">
        <f t="shared" si="32"/>
        <v>0</v>
      </c>
      <c r="H270" s="394">
        <f t="shared" si="33"/>
        <v>0</v>
      </c>
    </row>
    <row r="271" spans="2:8" ht="13.5" thickTop="1" x14ac:dyDescent="0.2">
      <c r="B271" s="5" t="str">
        <f>+B139</f>
        <v>Напомена: У случају потребе повећати број редова. Позиције уносити у складу са позицијама у табели 3.</v>
      </c>
    </row>
    <row r="274" spans="2:9" x14ac:dyDescent="0.2">
      <c r="B274" s="1067" t="s">
        <v>614</v>
      </c>
      <c r="C274" s="1067"/>
      <c r="D274" s="1067"/>
      <c r="E274" s="1067"/>
      <c r="F274" s="1067"/>
      <c r="G274" s="1067"/>
      <c r="H274" s="1067"/>
      <c r="I274" s="669"/>
    </row>
    <row r="275" spans="2:9" ht="13.5" thickBot="1" x14ac:dyDescent="0.25">
      <c r="B275" s="669"/>
      <c r="C275" s="669"/>
      <c r="D275" s="670"/>
      <c r="E275" s="670"/>
      <c r="F275" s="670"/>
      <c r="G275" s="669"/>
      <c r="H275" s="669"/>
      <c r="I275" s="669"/>
    </row>
    <row r="276" spans="2:9" ht="77.25" thickTop="1" x14ac:dyDescent="0.2">
      <c r="B276" s="716" t="s">
        <v>284</v>
      </c>
      <c r="C276" s="1059" t="s">
        <v>615</v>
      </c>
      <c r="D276" s="1060"/>
      <c r="E276" s="136" t="s">
        <v>462</v>
      </c>
      <c r="F276" s="552" t="s">
        <v>518</v>
      </c>
      <c r="G276" s="178" t="s">
        <v>402</v>
      </c>
      <c r="H276" s="137" t="s">
        <v>338</v>
      </c>
    </row>
    <row r="277" spans="2:9" x14ac:dyDescent="0.2">
      <c r="B277" s="717">
        <v>1</v>
      </c>
      <c r="C277" s="1061">
        <f>+'Poc. strana'!$C$19</f>
        <v>0</v>
      </c>
      <c r="D277" s="1062"/>
      <c r="E277" s="718"/>
      <c r="F277" s="719"/>
      <c r="G277" s="719"/>
      <c r="H277" s="720">
        <f>SUM(E277:G277)</f>
        <v>0</v>
      </c>
    </row>
    <row r="278" spans="2:9" x14ac:dyDescent="0.2">
      <c r="B278" s="721">
        <v>2</v>
      </c>
      <c r="C278" s="1063">
        <f>+'Poc. strana'!$C$19-1</f>
        <v>-1</v>
      </c>
      <c r="D278" s="1064"/>
      <c r="E278" s="722"/>
      <c r="F278" s="723"/>
      <c r="G278" s="723"/>
      <c r="H278" s="724">
        <f>SUM(E278:G278)</f>
        <v>0</v>
      </c>
    </row>
    <row r="279" spans="2:9" ht="13.5" thickBot="1" x14ac:dyDescent="0.25">
      <c r="B279" s="725">
        <v>3</v>
      </c>
      <c r="C279" s="1065">
        <f>+'Poc. strana'!$C$19-2</f>
        <v>-2</v>
      </c>
      <c r="D279" s="1066"/>
      <c r="E279" s="726"/>
      <c r="F279" s="727"/>
      <c r="G279" s="727"/>
      <c r="H279" s="728">
        <f>SUM(E279:G279)</f>
        <v>0</v>
      </c>
    </row>
    <row r="280" spans="2:9" ht="13.5" thickTop="1" x14ac:dyDescent="0.2"/>
  </sheetData>
  <sheetProtection formatCells="0" insertRows="0" selectLockedCells="1"/>
  <mergeCells count="6">
    <mergeCell ref="B7:H7"/>
    <mergeCell ref="C276:D276"/>
    <mergeCell ref="C277:D277"/>
    <mergeCell ref="C278:D278"/>
    <mergeCell ref="C279:D279"/>
    <mergeCell ref="B274:H274"/>
  </mergeCells>
  <phoneticPr fontId="2" type="noConversion"/>
  <printOptions horizontalCentered="1"/>
  <pageMargins left="0.23622047244094491" right="0.23622047244094491" top="0.51181102362204722" bottom="0.51181102362204722" header="0.23622047244094491" footer="0.23622047244094491"/>
  <pageSetup paperSize="9" scale="38" fitToHeight="2" orientation="portrait" r:id="rId1"/>
  <headerFooter alignWithMargins="0">
    <oddFooter>&amp;R&amp;"Arial Narrow,Regular"Страна &amp;P од &amp;N</oddFooter>
  </headerFooter>
  <rowBreaks count="1" manualBreakCount="1">
    <brk id="140" max="7" man="1"/>
  </rowBreaks>
  <ignoredErrors>
    <ignoredError sqref="B12 B244:B270 B45:B82 B112:B138 B177:B214 B140:B164 B167:B17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D219-13EE-4B08-A41B-548D52D1917A}">
  <sheetPr codeName="Sheet4"/>
  <dimension ref="A1:Q443"/>
  <sheetViews>
    <sheetView showGridLines="0" showZeros="0" zoomScaleNormal="100" workbookViewId="0"/>
  </sheetViews>
  <sheetFormatPr defaultRowHeight="12.75" x14ac:dyDescent="0.2"/>
  <cols>
    <col min="1" max="1" width="3" style="3" customWidth="1"/>
    <col min="2" max="2" width="10.5703125" style="8" customWidth="1"/>
    <col min="3" max="3" width="10.5703125" style="3" customWidth="1"/>
    <col min="4" max="4" width="61.140625" style="18" customWidth="1"/>
    <col min="5" max="6" width="13.7109375" style="18" customWidth="1"/>
    <col min="7" max="11" width="13.7109375" style="3" customWidth="1"/>
    <col min="12" max="12" width="13.7109375" style="88" customWidth="1"/>
    <col min="13" max="13" width="12.7109375" style="3" customWidth="1"/>
    <col min="14" max="14" width="22.42578125" style="3" customWidth="1"/>
    <col min="15" max="15" width="15.7109375" style="3" customWidth="1"/>
    <col min="16" max="16" width="12.5703125" style="3" bestFit="1" customWidth="1"/>
    <col min="17" max="16384" width="9.140625" style="3"/>
  </cols>
  <sheetData>
    <row r="1" spans="1:13" x14ac:dyDescent="0.2">
      <c r="A1"/>
      <c r="B1"/>
      <c r="C1"/>
      <c r="D1"/>
      <c r="E1" s="20"/>
      <c r="F1" s="20"/>
      <c r="G1" s="20"/>
      <c r="H1" s="20"/>
      <c r="I1" s="20"/>
      <c r="J1" s="20"/>
      <c r="K1" s="20"/>
      <c r="L1" s="442"/>
    </row>
    <row r="2" spans="1:13" x14ac:dyDescent="0.2">
      <c r="A2"/>
      <c r="B2"/>
      <c r="C2"/>
      <c r="D2"/>
      <c r="E2" s="20"/>
      <c r="F2" s="20"/>
      <c r="G2" s="20"/>
      <c r="H2" s="20"/>
      <c r="I2" s="20"/>
      <c r="J2" s="20"/>
      <c r="K2" s="20"/>
      <c r="L2" s="442"/>
    </row>
    <row r="3" spans="1:13" x14ac:dyDescent="0.2">
      <c r="A3"/>
      <c r="B3"/>
      <c r="C3"/>
      <c r="D3"/>
      <c r="E3" s="3"/>
      <c r="F3" s="3"/>
    </row>
    <row r="4" spans="1:13" x14ac:dyDescent="0.2">
      <c r="A4"/>
      <c r="B4"/>
      <c r="C4"/>
      <c r="D4"/>
      <c r="E4" s="3"/>
      <c r="F4" s="3"/>
    </row>
    <row r="5" spans="1:13" x14ac:dyDescent="0.2">
      <c r="A5"/>
      <c r="B5"/>
      <c r="C5"/>
      <c r="D5"/>
      <c r="E5" s="3"/>
      <c r="F5" s="88"/>
    </row>
    <row r="6" spans="1:13" s="1" customFormat="1" ht="12.95" customHeight="1" x14ac:dyDescent="0.2">
      <c r="A6" s="7"/>
      <c r="B6" s="321"/>
      <c r="C6" s="439">
        <f>E6-D6</f>
        <v>0</v>
      </c>
      <c r="D6" s="41"/>
      <c r="E6" s="88"/>
      <c r="F6" s="88"/>
      <c r="G6" s="440"/>
      <c r="H6" s="441"/>
      <c r="K6" s="3"/>
      <c r="L6" s="88"/>
    </row>
    <row r="7" spans="1:13" ht="12.95" customHeight="1" x14ac:dyDescent="0.2">
      <c r="B7" s="1083" t="s">
        <v>521</v>
      </c>
      <c r="C7" s="1083"/>
      <c r="D7" s="1083"/>
      <c r="E7" s="1083"/>
      <c r="F7" s="1083"/>
      <c r="G7" s="1083"/>
      <c r="H7" s="1083"/>
      <c r="I7" s="1083"/>
      <c r="J7" s="1083"/>
      <c r="K7" s="1083"/>
      <c r="L7" s="442"/>
    </row>
    <row r="8" spans="1:13" ht="12.95" customHeight="1" x14ac:dyDescent="0.2">
      <c r="B8" s="20"/>
      <c r="C8" s="20"/>
      <c r="D8" s="20"/>
      <c r="E8" s="20"/>
      <c r="F8" s="442"/>
      <c r="G8" s="20"/>
      <c r="H8" s="20"/>
      <c r="I8" s="20"/>
      <c r="J8" s="20"/>
      <c r="K8" s="20"/>
      <c r="L8" s="442"/>
    </row>
    <row r="9" spans="1:13" ht="12.95" customHeight="1" thickBot="1" x14ac:dyDescent="0.25">
      <c r="B9" s="20"/>
      <c r="C9" s="20"/>
      <c r="D9" s="20"/>
      <c r="E9" s="20"/>
      <c r="F9" s="442"/>
      <c r="G9" s="20"/>
      <c r="H9" s="20"/>
      <c r="I9" s="20"/>
      <c r="J9" s="20"/>
      <c r="K9" s="20"/>
      <c r="L9" s="442"/>
    </row>
    <row r="10" spans="1:13" ht="12.95" customHeight="1" thickTop="1" x14ac:dyDescent="0.2">
      <c r="B10" s="1068" t="str">
        <f>CONCATENATE("Подаци за годину:"," ",'Poc. strana'!$C$19)</f>
        <v xml:space="preserve">Подаци за годину: </v>
      </c>
      <c r="C10" s="1069"/>
      <c r="D10" s="1069"/>
      <c r="E10" s="1069"/>
      <c r="F10" s="1069"/>
      <c r="G10" s="1069"/>
      <c r="H10" s="1069"/>
      <c r="I10" s="1069"/>
      <c r="J10" s="1069"/>
      <c r="K10" s="30" t="s">
        <v>451</v>
      </c>
      <c r="L10" s="127"/>
    </row>
    <row r="11" spans="1:13" ht="12.95" customHeight="1" x14ac:dyDescent="0.2">
      <c r="B11" s="1084" t="s">
        <v>284</v>
      </c>
      <c r="C11" s="1085" t="s">
        <v>403</v>
      </c>
      <c r="D11" s="1085" t="s">
        <v>348</v>
      </c>
      <c r="E11" s="1074" t="s">
        <v>401</v>
      </c>
      <c r="F11" s="1075"/>
      <c r="G11" s="1075"/>
      <c r="H11" s="1075"/>
      <c r="I11" s="1075"/>
      <c r="J11" s="1075"/>
      <c r="K11" s="1076"/>
      <c r="L11" s="127"/>
    </row>
    <row r="12" spans="1:13" s="39" customFormat="1" ht="35.25" customHeight="1" x14ac:dyDescent="0.2">
      <c r="B12" s="1070"/>
      <c r="C12" s="1072"/>
      <c r="D12" s="1072"/>
      <c r="E12" s="1077" t="s">
        <v>87</v>
      </c>
      <c r="F12" s="1078"/>
      <c r="G12" s="1079" t="s">
        <v>518</v>
      </c>
      <c r="H12" s="1080"/>
      <c r="I12" s="1079" t="s">
        <v>536</v>
      </c>
      <c r="J12" s="1080"/>
      <c r="K12" s="11" t="s">
        <v>338</v>
      </c>
      <c r="L12" s="454"/>
    </row>
    <row r="13" spans="1:13" s="39" customFormat="1" x14ac:dyDescent="0.2">
      <c r="B13" s="1071"/>
      <c r="C13" s="1073"/>
      <c r="D13" s="1073"/>
      <c r="E13" s="43" t="s">
        <v>238</v>
      </c>
      <c r="F13" s="43" t="s">
        <v>237</v>
      </c>
      <c r="G13" s="43" t="s">
        <v>238</v>
      </c>
      <c r="H13" s="43" t="s">
        <v>237</v>
      </c>
      <c r="I13" s="43" t="s">
        <v>238</v>
      </c>
      <c r="J13" s="43" t="s">
        <v>237</v>
      </c>
      <c r="K13" s="11"/>
      <c r="L13" s="454"/>
    </row>
    <row r="14" spans="1:13" ht="12.95" customHeight="1" x14ac:dyDescent="0.2">
      <c r="B14" s="322" t="s">
        <v>269</v>
      </c>
      <c r="C14" s="145"/>
      <c r="D14" s="323" t="s">
        <v>296</v>
      </c>
      <c r="E14" s="27">
        <f>+E15+E32+E33+E45+E46</f>
        <v>0</v>
      </c>
      <c r="F14" s="27">
        <f t="shared" ref="F14:K14" si="0">+F15+F32+F33+F45+F46</f>
        <v>0</v>
      </c>
      <c r="G14" s="27">
        <f t="shared" si="0"/>
        <v>0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29">
        <f t="shared" si="0"/>
        <v>0</v>
      </c>
      <c r="M14" s="88"/>
    </row>
    <row r="15" spans="1:13" ht="12.95" customHeight="1" x14ac:dyDescent="0.2">
      <c r="B15" s="324" t="s">
        <v>314</v>
      </c>
      <c r="C15" s="325">
        <v>511</v>
      </c>
      <c r="D15" s="326" t="s">
        <v>350</v>
      </c>
      <c r="E15" s="327">
        <f>+E16+E25</f>
        <v>0</v>
      </c>
      <c r="F15" s="327">
        <f t="shared" ref="F15:K15" si="1">+F16+F25</f>
        <v>0</v>
      </c>
      <c r="G15" s="327">
        <f t="shared" si="1"/>
        <v>0</v>
      </c>
      <c r="H15" s="327">
        <f>+H16+H25</f>
        <v>0</v>
      </c>
      <c r="I15" s="327">
        <f t="shared" si="1"/>
        <v>0</v>
      </c>
      <c r="J15" s="327">
        <f t="shared" si="1"/>
        <v>0</v>
      </c>
      <c r="K15" s="328">
        <f t="shared" si="1"/>
        <v>0</v>
      </c>
      <c r="M15" s="88"/>
    </row>
    <row r="16" spans="1:13" ht="12.95" customHeight="1" x14ac:dyDescent="0.2">
      <c r="B16" s="324" t="s">
        <v>128</v>
      </c>
      <c r="C16" s="325"/>
      <c r="D16" s="326" t="s">
        <v>207</v>
      </c>
      <c r="E16" s="327">
        <f>+E17+E20+E24</f>
        <v>0</v>
      </c>
      <c r="F16" s="327">
        <f t="shared" ref="F16:K16" si="2">+F17+F20+F24</f>
        <v>0</v>
      </c>
      <c r="G16" s="327">
        <f t="shared" si="2"/>
        <v>0</v>
      </c>
      <c r="H16" s="327">
        <f>+H17+H20+H24</f>
        <v>0</v>
      </c>
      <c r="I16" s="327">
        <f t="shared" si="2"/>
        <v>0</v>
      </c>
      <c r="J16" s="327">
        <f t="shared" si="2"/>
        <v>0</v>
      </c>
      <c r="K16" s="329">
        <f t="shared" si="2"/>
        <v>0</v>
      </c>
      <c r="M16" s="88"/>
    </row>
    <row r="17" spans="2:13" ht="12.95" customHeight="1" x14ac:dyDescent="0.2">
      <c r="B17" s="25" t="s">
        <v>162</v>
      </c>
      <c r="C17" s="330"/>
      <c r="D17" s="331" t="s">
        <v>154</v>
      </c>
      <c r="E17" s="332">
        <f>SUM(E18:E19)</f>
        <v>0</v>
      </c>
      <c r="F17" s="332">
        <f t="shared" ref="F17:K17" si="3">SUM(F18:F19)</f>
        <v>0</v>
      </c>
      <c r="G17" s="332">
        <f t="shared" si="3"/>
        <v>0</v>
      </c>
      <c r="H17" s="332">
        <f>SUM(H18:H19)</f>
        <v>0</v>
      </c>
      <c r="I17" s="332">
        <f t="shared" si="3"/>
        <v>0</v>
      </c>
      <c r="J17" s="332">
        <f t="shared" si="3"/>
        <v>0</v>
      </c>
      <c r="K17" s="329">
        <f t="shared" si="3"/>
        <v>0</v>
      </c>
      <c r="M17" s="88"/>
    </row>
    <row r="18" spans="2:13" ht="12.95" customHeight="1" x14ac:dyDescent="0.2">
      <c r="B18" s="25" t="s">
        <v>208</v>
      </c>
      <c r="C18" s="330"/>
      <c r="D18" s="331" t="s">
        <v>155</v>
      </c>
      <c r="E18" s="28"/>
      <c r="F18" s="332">
        <f>+'2 Zajed tr sred prih Zaposleni'!E148</f>
        <v>0</v>
      </c>
      <c r="G18" s="28"/>
      <c r="H18" s="332">
        <f>+'2 Zajed tr sred prih Zaposleni'!F148</f>
        <v>0</v>
      </c>
      <c r="I18" s="28"/>
      <c r="J18" s="363">
        <f>+'2 Zajed tr sred prih Zaposleni'!G148</f>
        <v>0</v>
      </c>
      <c r="K18" s="329">
        <f>SUM(E18:J18)</f>
        <v>0</v>
      </c>
      <c r="M18" s="88"/>
    </row>
    <row r="19" spans="2:13" ht="12.95" customHeight="1" x14ac:dyDescent="0.2">
      <c r="B19" s="25" t="s">
        <v>209</v>
      </c>
      <c r="C19" s="330"/>
      <c r="D19" s="331" t="s">
        <v>156</v>
      </c>
      <c r="E19" s="28"/>
      <c r="F19" s="332">
        <f>+'2 Zajed tr sred prih Zaposleni'!E149</f>
        <v>0</v>
      </c>
      <c r="G19" s="28"/>
      <c r="H19" s="332">
        <f>+'2 Zajed tr sred prih Zaposleni'!F149</f>
        <v>0</v>
      </c>
      <c r="I19" s="28"/>
      <c r="J19" s="363">
        <f>+'2 Zajed tr sred prih Zaposleni'!G149</f>
        <v>0</v>
      </c>
      <c r="K19" s="329">
        <f>SUM(E19:J19)</f>
        <v>0</v>
      </c>
      <c r="M19" s="88"/>
    </row>
    <row r="20" spans="2:13" ht="12.95" customHeight="1" x14ac:dyDescent="0.2">
      <c r="B20" s="25" t="s">
        <v>163</v>
      </c>
      <c r="C20" s="330"/>
      <c r="D20" s="331" t="s">
        <v>157</v>
      </c>
      <c r="E20" s="332">
        <f>SUM(E21:E23)</f>
        <v>0</v>
      </c>
      <c r="F20" s="332">
        <f t="shared" ref="F20:K20" si="4">SUM(F21:F23)</f>
        <v>0</v>
      </c>
      <c r="G20" s="332">
        <f t="shared" si="4"/>
        <v>0</v>
      </c>
      <c r="H20" s="332">
        <f>SUM(H21:H23)</f>
        <v>0</v>
      </c>
      <c r="I20" s="332">
        <f t="shared" si="4"/>
        <v>0</v>
      </c>
      <c r="J20" s="332">
        <f t="shared" si="4"/>
        <v>0</v>
      </c>
      <c r="K20" s="329">
        <f t="shared" si="4"/>
        <v>0</v>
      </c>
      <c r="M20" s="88"/>
    </row>
    <row r="21" spans="2:13" ht="12.95" customHeight="1" x14ac:dyDescent="0.2">
      <c r="B21" s="25" t="s">
        <v>210</v>
      </c>
      <c r="C21" s="330"/>
      <c r="D21" s="331" t="str">
        <f>+D18</f>
        <v>Текуће одржавање</v>
      </c>
      <c r="E21" s="28"/>
      <c r="F21" s="332">
        <f>+'2 Zajed tr sred prih Zaposleni'!E151</f>
        <v>0</v>
      </c>
      <c r="G21" s="28"/>
      <c r="H21" s="332">
        <f>+'2 Zajed tr sred prih Zaposleni'!F151</f>
        <v>0</v>
      </c>
      <c r="I21" s="28"/>
      <c r="J21" s="363">
        <f>+'2 Zajed tr sred prih Zaposleni'!G151</f>
        <v>0</v>
      </c>
      <c r="K21" s="329">
        <f>SUM(E21:J21)</f>
        <v>0</v>
      </c>
      <c r="M21" s="88"/>
    </row>
    <row r="22" spans="2:13" ht="12.95" customHeight="1" x14ac:dyDescent="0.2">
      <c r="B22" s="25" t="s">
        <v>211</v>
      </c>
      <c r="C22" s="330"/>
      <c r="D22" s="331" t="str">
        <f>+D19</f>
        <v>Инвестиционо одржавање</v>
      </c>
      <c r="E22" s="28"/>
      <c r="F22" s="332">
        <f>+'2 Zajed tr sred prih Zaposleni'!E152</f>
        <v>0</v>
      </c>
      <c r="G22" s="28"/>
      <c r="H22" s="332">
        <f>+'2 Zajed tr sred prih Zaposleni'!F152</f>
        <v>0</v>
      </c>
      <c r="I22" s="28"/>
      <c r="J22" s="363">
        <f>+'2 Zajed tr sred prih Zaposleni'!G152</f>
        <v>0</v>
      </c>
      <c r="K22" s="329">
        <f>SUM(E22:J22)</f>
        <v>0</v>
      </c>
      <c r="M22" s="88"/>
    </row>
    <row r="23" spans="2:13" ht="12.95" customHeight="1" x14ac:dyDescent="0.2">
      <c r="B23" s="25" t="s">
        <v>212</v>
      </c>
      <c r="C23" s="330"/>
      <c r="D23" s="331" t="s">
        <v>158</v>
      </c>
      <c r="E23" s="28"/>
      <c r="F23" s="332">
        <f>+'2 Zajed tr sred prih Zaposleni'!E153</f>
        <v>0</v>
      </c>
      <c r="G23" s="28"/>
      <c r="H23" s="332">
        <f>+'2 Zajed tr sred prih Zaposleni'!F153</f>
        <v>0</v>
      </c>
      <c r="I23" s="28"/>
      <c r="J23" s="363">
        <f>+'2 Zajed tr sred prih Zaposleni'!G153</f>
        <v>0</v>
      </c>
      <c r="K23" s="329">
        <f>SUM(E23:J23)</f>
        <v>0</v>
      </c>
      <c r="M23" s="88"/>
    </row>
    <row r="24" spans="2:13" ht="12.95" customHeight="1" x14ac:dyDescent="0.2">
      <c r="B24" s="25" t="s">
        <v>213</v>
      </c>
      <c r="C24" s="330"/>
      <c r="D24" s="331" t="s">
        <v>181</v>
      </c>
      <c r="E24" s="28"/>
      <c r="F24" s="332">
        <f>+'2 Zajed tr sred prih Zaposleni'!E154</f>
        <v>0</v>
      </c>
      <c r="G24" s="28"/>
      <c r="H24" s="332">
        <f>+'2 Zajed tr sred prih Zaposleni'!F154</f>
        <v>0</v>
      </c>
      <c r="I24" s="28"/>
      <c r="J24" s="363">
        <f>+'2 Zajed tr sred prih Zaposleni'!G154</f>
        <v>0</v>
      </c>
      <c r="K24" s="329">
        <f>SUM(E24:J24)</f>
        <v>0</v>
      </c>
      <c r="M24" s="88"/>
    </row>
    <row r="25" spans="2:13" ht="12.95" customHeight="1" x14ac:dyDescent="0.2">
      <c r="B25" s="25" t="s">
        <v>129</v>
      </c>
      <c r="C25" s="330"/>
      <c r="D25" s="331" t="s">
        <v>159</v>
      </c>
      <c r="E25" s="332">
        <f t="shared" ref="E25:K25" si="5">SUM(E26:E31)</f>
        <v>0</v>
      </c>
      <c r="F25" s="332">
        <f>SUM(F26:F31)</f>
        <v>0</v>
      </c>
      <c r="G25" s="332">
        <f t="shared" si="5"/>
        <v>0</v>
      </c>
      <c r="H25" s="332">
        <f t="shared" si="5"/>
        <v>0</v>
      </c>
      <c r="I25" s="332">
        <f t="shared" si="5"/>
        <v>0</v>
      </c>
      <c r="J25" s="332">
        <f t="shared" si="5"/>
        <v>0</v>
      </c>
      <c r="K25" s="329">
        <f t="shared" si="5"/>
        <v>0</v>
      </c>
      <c r="M25" s="88"/>
    </row>
    <row r="26" spans="2:13" ht="12.95" customHeight="1" x14ac:dyDescent="0.2">
      <c r="B26" s="25" t="s">
        <v>229</v>
      </c>
      <c r="C26" s="330"/>
      <c r="D26" s="331" t="s">
        <v>180</v>
      </c>
      <c r="E26" s="28"/>
      <c r="F26" s="332">
        <f>+'2 Zajed tr sred prih Zaposleni'!E156</f>
        <v>0</v>
      </c>
      <c r="G26" s="28"/>
      <c r="H26" s="332">
        <f>+'2 Zajed tr sred prih Zaposleni'!F156</f>
        <v>0</v>
      </c>
      <c r="I26" s="28"/>
      <c r="J26" s="363">
        <f>+'2 Zajed tr sred prih Zaposleni'!G156</f>
        <v>0</v>
      </c>
      <c r="K26" s="329">
        <f t="shared" ref="K26:K31" si="6">SUM(E26:J26)</f>
        <v>0</v>
      </c>
      <c r="M26" s="88"/>
    </row>
    <row r="27" spans="2:13" ht="12.95" customHeight="1" x14ac:dyDescent="0.2">
      <c r="B27" s="25" t="s">
        <v>230</v>
      </c>
      <c r="C27" s="330"/>
      <c r="D27" s="331" t="s">
        <v>179</v>
      </c>
      <c r="E27" s="28"/>
      <c r="F27" s="332">
        <f>+'2 Zajed tr sred prih Zaposleni'!E157</f>
        <v>0</v>
      </c>
      <c r="G27" s="28"/>
      <c r="H27" s="332">
        <f>+'2 Zajed tr sred prih Zaposleni'!F157</f>
        <v>0</v>
      </c>
      <c r="I27" s="28"/>
      <c r="J27" s="363">
        <f>+'2 Zajed tr sred prih Zaposleni'!G157</f>
        <v>0</v>
      </c>
      <c r="K27" s="329">
        <f t="shared" si="6"/>
        <v>0</v>
      </c>
      <c r="M27" s="88"/>
    </row>
    <row r="28" spans="2:13" ht="12.95" customHeight="1" x14ac:dyDescent="0.2">
      <c r="B28" s="25" t="s">
        <v>231</v>
      </c>
      <c r="C28" s="330"/>
      <c r="D28" s="331" t="s">
        <v>178</v>
      </c>
      <c r="E28" s="28"/>
      <c r="F28" s="332">
        <f>+'2 Zajed tr sred prih Zaposleni'!E158</f>
        <v>0</v>
      </c>
      <c r="G28" s="28"/>
      <c r="H28" s="332">
        <f>+'2 Zajed tr sred prih Zaposleni'!F158</f>
        <v>0</v>
      </c>
      <c r="I28" s="28"/>
      <c r="J28" s="363">
        <f>+'2 Zajed tr sred prih Zaposleni'!G158</f>
        <v>0</v>
      </c>
      <c r="K28" s="329">
        <f t="shared" si="6"/>
        <v>0</v>
      </c>
      <c r="M28" s="88"/>
    </row>
    <row r="29" spans="2:13" ht="12.95" customHeight="1" x14ac:dyDescent="0.2">
      <c r="B29" s="25" t="s">
        <v>232</v>
      </c>
      <c r="C29" s="330"/>
      <c r="D29" s="331" t="s">
        <v>160</v>
      </c>
      <c r="E29" s="28"/>
      <c r="F29" s="332">
        <f>+'2 Zajed tr sred prih Zaposleni'!E159</f>
        <v>0</v>
      </c>
      <c r="G29" s="28"/>
      <c r="H29" s="332">
        <f>+'2 Zajed tr sred prih Zaposleni'!F159</f>
        <v>0</v>
      </c>
      <c r="I29" s="28"/>
      <c r="J29" s="363">
        <f>+'2 Zajed tr sred prih Zaposleni'!G159</f>
        <v>0</v>
      </c>
      <c r="K29" s="329">
        <f t="shared" si="6"/>
        <v>0</v>
      </c>
      <c r="M29" s="88"/>
    </row>
    <row r="30" spans="2:13" ht="12.95" customHeight="1" x14ac:dyDescent="0.2">
      <c r="B30" s="25" t="s">
        <v>233</v>
      </c>
      <c r="C30" s="330"/>
      <c r="D30" s="331" t="s">
        <v>161</v>
      </c>
      <c r="E30" s="28"/>
      <c r="F30" s="332">
        <f>+'2 Zajed tr sred prih Zaposleni'!E160</f>
        <v>0</v>
      </c>
      <c r="G30" s="28"/>
      <c r="H30" s="332">
        <f>+'2 Zajed tr sred prih Zaposleni'!F160</f>
        <v>0</v>
      </c>
      <c r="I30" s="28"/>
      <c r="J30" s="363">
        <f>+'2 Zajed tr sred prih Zaposleni'!G160</f>
        <v>0</v>
      </c>
      <c r="K30" s="329">
        <f t="shared" si="6"/>
        <v>0</v>
      </c>
      <c r="M30" s="88"/>
    </row>
    <row r="31" spans="2:13" ht="12.95" customHeight="1" x14ac:dyDescent="0.2">
      <c r="B31" s="25" t="s">
        <v>234</v>
      </c>
      <c r="C31" s="330"/>
      <c r="D31" s="331" t="s">
        <v>177</v>
      </c>
      <c r="E31" s="28"/>
      <c r="F31" s="332">
        <f>+'2 Zajed tr sred prih Zaposleni'!E161</f>
        <v>0</v>
      </c>
      <c r="G31" s="28"/>
      <c r="H31" s="332">
        <f>+'2 Zajed tr sred prih Zaposleni'!F161</f>
        <v>0</v>
      </c>
      <c r="I31" s="28"/>
      <c r="J31" s="363">
        <f>+'2 Zajed tr sred prih Zaposleni'!G161</f>
        <v>0</v>
      </c>
      <c r="K31" s="329">
        <f t="shared" si="6"/>
        <v>0</v>
      </c>
      <c r="M31" s="88"/>
    </row>
    <row r="32" spans="2:13" ht="12.95" customHeight="1" x14ac:dyDescent="0.2">
      <c r="B32" s="26" t="s">
        <v>315</v>
      </c>
      <c r="C32" s="333">
        <v>512</v>
      </c>
      <c r="D32" s="334" t="s">
        <v>351</v>
      </c>
      <c r="E32" s="149"/>
      <c r="F32" s="369">
        <f>+'2 Zajed tr sred prih Zaposleni'!E162</f>
        <v>0</v>
      </c>
      <c r="G32" s="149"/>
      <c r="H32" s="369">
        <f>+'2 Zajed tr sred prih Zaposleni'!F162</f>
        <v>0</v>
      </c>
      <c r="I32" s="149"/>
      <c r="J32" s="364">
        <f>+'2 Zajed tr sred prih Zaposleni'!G162</f>
        <v>0</v>
      </c>
      <c r="K32" s="335">
        <f>SUM(E32:J32)</f>
        <v>0</v>
      </c>
      <c r="M32" s="88"/>
    </row>
    <row r="33" spans="2:15" ht="12.95" customHeight="1" x14ac:dyDescent="0.2">
      <c r="B33" s="25" t="s">
        <v>316</v>
      </c>
      <c r="C33" s="330">
        <v>513</v>
      </c>
      <c r="D33" s="331" t="s">
        <v>297</v>
      </c>
      <c r="E33" s="332">
        <f t="shared" ref="E33:K33" si="7">+E34+E37+E43+E44</f>
        <v>0</v>
      </c>
      <c r="F33" s="332">
        <f t="shared" si="7"/>
        <v>0</v>
      </c>
      <c r="G33" s="332">
        <f t="shared" si="7"/>
        <v>0</v>
      </c>
      <c r="H33" s="332">
        <f t="shared" si="7"/>
        <v>0</v>
      </c>
      <c r="I33" s="332">
        <f t="shared" si="7"/>
        <v>0</v>
      </c>
      <c r="J33" s="332">
        <f t="shared" si="7"/>
        <v>0</v>
      </c>
      <c r="K33" s="329">
        <f t="shared" si="7"/>
        <v>0</v>
      </c>
      <c r="L33" s="127"/>
      <c r="M33" s="88"/>
    </row>
    <row r="34" spans="2:15" ht="12.95" customHeight="1" x14ac:dyDescent="0.2">
      <c r="B34" s="324" t="s">
        <v>61</v>
      </c>
      <c r="C34" s="325"/>
      <c r="D34" s="336" t="s">
        <v>65</v>
      </c>
      <c r="E34" s="671">
        <f t="shared" ref="E34:J34" si="8">SUM(E35:E36)</f>
        <v>0</v>
      </c>
      <c r="F34" s="327">
        <f t="shared" si="8"/>
        <v>0</v>
      </c>
      <c r="G34" s="671">
        <f t="shared" si="8"/>
        <v>0</v>
      </c>
      <c r="H34" s="327">
        <f t="shared" si="8"/>
        <v>0</v>
      </c>
      <c r="I34" s="671">
        <f t="shared" si="8"/>
        <v>0</v>
      </c>
      <c r="J34" s="365">
        <f t="shared" si="8"/>
        <v>0</v>
      </c>
      <c r="K34" s="328">
        <f>SUM(E34:J34)</f>
        <v>0</v>
      </c>
      <c r="L34" s="127"/>
      <c r="M34" s="453"/>
      <c r="N34" s="453"/>
      <c r="O34" s="453"/>
    </row>
    <row r="35" spans="2:15" ht="12.95" customHeight="1" x14ac:dyDescent="0.2">
      <c r="B35" s="324" t="s">
        <v>563</v>
      </c>
      <c r="C35" s="325"/>
      <c r="D35" s="336" t="s">
        <v>565</v>
      </c>
      <c r="E35" s="281"/>
      <c r="F35" s="327">
        <f>+'2 Zajed tr sred prih Zaposleni'!E165</f>
        <v>0</v>
      </c>
      <c r="G35" s="281"/>
      <c r="H35" s="327">
        <f>+'2 Zajed tr sred prih Zaposleni'!F165</f>
        <v>0</v>
      </c>
      <c r="I35" s="281"/>
      <c r="J35" s="364">
        <f>+'2 Zajed tr sred prih Zaposleni'!G165</f>
        <v>0</v>
      </c>
      <c r="K35" s="328">
        <f>SUM(E35:J35)</f>
        <v>0</v>
      </c>
      <c r="L35" s="127"/>
      <c r="M35" s="453"/>
      <c r="N35" s="453"/>
      <c r="O35" s="453"/>
    </row>
    <row r="36" spans="2:15" ht="23.25" customHeight="1" x14ac:dyDescent="0.2">
      <c r="B36" s="324" t="s">
        <v>564</v>
      </c>
      <c r="C36" s="325"/>
      <c r="D36" s="672" t="s">
        <v>566</v>
      </c>
      <c r="E36" s="281"/>
      <c r="F36" s="327">
        <f>+'2 Zajed tr sred prih Zaposleni'!E166</f>
        <v>0</v>
      </c>
      <c r="G36" s="281"/>
      <c r="H36" s="327">
        <f>+'2 Zajed tr sred prih Zaposleni'!F166</f>
        <v>0</v>
      </c>
      <c r="I36" s="281"/>
      <c r="J36" s="364">
        <f>+'2 Zajed tr sred prih Zaposleni'!G166</f>
        <v>0</v>
      </c>
      <c r="K36" s="328">
        <f>SUM(E36:J36)</f>
        <v>0</v>
      </c>
      <c r="L36" s="127"/>
      <c r="M36" s="453"/>
      <c r="N36" s="453"/>
      <c r="O36" s="453"/>
    </row>
    <row r="37" spans="2:15" ht="12.95" customHeight="1" x14ac:dyDescent="0.2">
      <c r="B37" s="25" t="s">
        <v>62</v>
      </c>
      <c r="C37" s="330"/>
      <c r="D37" s="17" t="s">
        <v>164</v>
      </c>
      <c r="E37" s="332">
        <f>SUM(E38:E42)</f>
        <v>0</v>
      </c>
      <c r="F37" s="332">
        <f t="shared" ref="F37:K37" si="9">SUM(F38:F42)</f>
        <v>0</v>
      </c>
      <c r="G37" s="332">
        <f t="shared" si="9"/>
        <v>0</v>
      </c>
      <c r="H37" s="332">
        <f>SUM(H38:H42)</f>
        <v>0</v>
      </c>
      <c r="I37" s="332">
        <f t="shared" si="9"/>
        <v>0</v>
      </c>
      <c r="J37" s="332">
        <f t="shared" si="9"/>
        <v>0</v>
      </c>
      <c r="K37" s="329">
        <f t="shared" si="9"/>
        <v>0</v>
      </c>
      <c r="L37" s="127"/>
      <c r="M37" s="88"/>
    </row>
    <row r="38" spans="2:15" ht="12.95" customHeight="1" x14ac:dyDescent="0.2">
      <c r="B38" s="25" t="s">
        <v>172</v>
      </c>
      <c r="C38" s="333"/>
      <c r="D38" s="17" t="s">
        <v>165</v>
      </c>
      <c r="E38" s="149"/>
      <c r="F38" s="369">
        <f>+'2 Zajed tr sred prih Zaposleni'!E168</f>
        <v>0</v>
      </c>
      <c r="G38" s="149"/>
      <c r="H38" s="369">
        <f>+'2 Zajed tr sred prih Zaposleni'!F168</f>
        <v>0</v>
      </c>
      <c r="I38" s="149"/>
      <c r="J38" s="364">
        <f>+'2 Zajed tr sred prih Zaposleni'!G168</f>
        <v>0</v>
      </c>
      <c r="K38" s="329">
        <f t="shared" ref="K38:K44" si="10">SUM(E38:J38)</f>
        <v>0</v>
      </c>
      <c r="L38" s="127"/>
      <c r="M38" s="88"/>
    </row>
    <row r="39" spans="2:15" ht="12.95" customHeight="1" x14ac:dyDescent="0.2">
      <c r="B39" s="26" t="s">
        <v>173</v>
      </c>
      <c r="C39" s="333"/>
      <c r="D39" s="17" t="s">
        <v>166</v>
      </c>
      <c r="E39" s="149"/>
      <c r="F39" s="369">
        <f>+'2 Zajed tr sred prih Zaposleni'!E169</f>
        <v>0</v>
      </c>
      <c r="G39" s="149"/>
      <c r="H39" s="369">
        <f>+'2 Zajed tr sred prih Zaposleni'!F169</f>
        <v>0</v>
      </c>
      <c r="I39" s="149"/>
      <c r="J39" s="364">
        <f>+'2 Zajed tr sred prih Zaposleni'!G169</f>
        <v>0</v>
      </c>
      <c r="K39" s="329">
        <f t="shared" si="10"/>
        <v>0</v>
      </c>
      <c r="L39" s="127"/>
      <c r="M39" s="88"/>
    </row>
    <row r="40" spans="2:15" ht="12.95" customHeight="1" x14ac:dyDescent="0.2">
      <c r="B40" s="25" t="s">
        <v>174</v>
      </c>
      <c r="C40" s="333"/>
      <c r="D40" s="17" t="s">
        <v>167</v>
      </c>
      <c r="E40" s="149"/>
      <c r="F40" s="369">
        <f>+'2 Zajed tr sred prih Zaposleni'!E170</f>
        <v>0</v>
      </c>
      <c r="G40" s="149"/>
      <c r="H40" s="369">
        <f>+'2 Zajed tr sred prih Zaposleni'!F170</f>
        <v>0</v>
      </c>
      <c r="I40" s="149"/>
      <c r="J40" s="364">
        <f>+'2 Zajed tr sred prih Zaposleni'!G170</f>
        <v>0</v>
      </c>
      <c r="K40" s="329">
        <f t="shared" si="10"/>
        <v>0</v>
      </c>
      <c r="L40" s="127"/>
      <c r="M40" s="88"/>
    </row>
    <row r="41" spans="2:15" ht="12.95" customHeight="1" x14ac:dyDescent="0.2">
      <c r="B41" s="26" t="s">
        <v>175</v>
      </c>
      <c r="C41" s="333"/>
      <c r="D41" s="17" t="s">
        <v>168</v>
      </c>
      <c r="E41" s="149"/>
      <c r="F41" s="369">
        <f>+'2 Zajed tr sred prih Zaposleni'!E171</f>
        <v>0</v>
      </c>
      <c r="G41" s="149"/>
      <c r="H41" s="369">
        <f>+'2 Zajed tr sred prih Zaposleni'!F171</f>
        <v>0</v>
      </c>
      <c r="I41" s="149"/>
      <c r="J41" s="364">
        <f>+'2 Zajed tr sred prih Zaposleni'!G171</f>
        <v>0</v>
      </c>
      <c r="K41" s="329">
        <f t="shared" si="10"/>
        <v>0</v>
      </c>
      <c r="L41" s="127"/>
      <c r="M41" s="88"/>
    </row>
    <row r="42" spans="2:15" ht="12.95" customHeight="1" x14ac:dyDescent="0.2">
      <c r="B42" s="25" t="s">
        <v>176</v>
      </c>
      <c r="C42" s="333"/>
      <c r="D42" s="337" t="s">
        <v>169</v>
      </c>
      <c r="E42" s="149"/>
      <c r="F42" s="369">
        <f>+'2 Zajed tr sred prih Zaposleni'!E172</f>
        <v>0</v>
      </c>
      <c r="G42" s="149"/>
      <c r="H42" s="369">
        <f>+'2 Zajed tr sred prih Zaposleni'!F172</f>
        <v>0</v>
      </c>
      <c r="I42" s="149"/>
      <c r="J42" s="364">
        <f>+'2 Zajed tr sred prih Zaposleni'!G172</f>
        <v>0</v>
      </c>
      <c r="K42" s="329">
        <f t="shared" si="10"/>
        <v>0</v>
      </c>
      <c r="L42" s="127"/>
      <c r="M42" s="88"/>
    </row>
    <row r="43" spans="2:15" ht="12.95" customHeight="1" x14ac:dyDescent="0.2">
      <c r="B43" s="26" t="s">
        <v>63</v>
      </c>
      <c r="C43" s="333"/>
      <c r="D43" s="337" t="s">
        <v>170</v>
      </c>
      <c r="E43" s="149"/>
      <c r="F43" s="369">
        <f>+'2 Zajed tr sred prih Zaposleni'!E173</f>
        <v>0</v>
      </c>
      <c r="G43" s="149"/>
      <c r="H43" s="369">
        <f>+'2 Zajed tr sred prih Zaposleni'!F173</f>
        <v>0</v>
      </c>
      <c r="I43" s="149"/>
      <c r="J43" s="364">
        <f>+'2 Zajed tr sred prih Zaposleni'!G173</f>
        <v>0</v>
      </c>
      <c r="K43" s="329">
        <f t="shared" si="10"/>
        <v>0</v>
      </c>
      <c r="L43" s="127"/>
      <c r="M43" s="88"/>
    </row>
    <row r="44" spans="2:15" ht="12.95" customHeight="1" x14ac:dyDescent="0.2">
      <c r="B44" s="26" t="s">
        <v>171</v>
      </c>
      <c r="C44" s="333"/>
      <c r="D44" s="340" t="s">
        <v>64</v>
      </c>
      <c r="E44" s="149"/>
      <c r="F44" s="369">
        <f>+'2 Zajed tr sred prih Zaposleni'!E174</f>
        <v>0</v>
      </c>
      <c r="G44" s="149"/>
      <c r="H44" s="369">
        <f>+'2 Zajed tr sred prih Zaposleni'!F174</f>
        <v>0</v>
      </c>
      <c r="I44" s="149"/>
      <c r="J44" s="364">
        <f>+'2 Zajed tr sred prih Zaposleni'!G174</f>
        <v>0</v>
      </c>
      <c r="K44" s="335">
        <f t="shared" si="10"/>
        <v>0</v>
      </c>
      <c r="L44" s="127"/>
      <c r="M44" s="88"/>
    </row>
    <row r="45" spans="2:15" ht="12.95" customHeight="1" x14ac:dyDescent="0.2">
      <c r="B45" s="25" t="s">
        <v>612</v>
      </c>
      <c r="C45" s="330">
        <v>514</v>
      </c>
      <c r="D45" s="173" t="s">
        <v>610</v>
      </c>
      <c r="E45" s="305"/>
      <c r="F45" s="332">
        <f>+'2 Zajed tr sred prih Zaposleni'!E175</f>
        <v>0</v>
      </c>
      <c r="G45" s="28"/>
      <c r="H45" s="332">
        <f>+'2 Zajed tr sred prih Zaposleni'!F175</f>
        <v>0</v>
      </c>
      <c r="I45" s="28"/>
      <c r="J45" s="363">
        <f>+'2 Zajed tr sred prih Zaposleni'!G175</f>
        <v>0</v>
      </c>
      <c r="K45" s="329">
        <f>SUM(E45:J45)</f>
        <v>0</v>
      </c>
      <c r="L45" s="127"/>
      <c r="M45" s="88"/>
    </row>
    <row r="46" spans="2:15" ht="12.95" customHeight="1" x14ac:dyDescent="0.2">
      <c r="B46" s="338" t="s">
        <v>613</v>
      </c>
      <c r="C46" s="339">
        <v>515</v>
      </c>
      <c r="D46" s="708" t="s">
        <v>611</v>
      </c>
      <c r="E46" s="282"/>
      <c r="F46" s="369">
        <f>+'2 Zajed tr sred prih Zaposleni'!E176</f>
        <v>0</v>
      </c>
      <c r="G46" s="149"/>
      <c r="H46" s="369">
        <f>+'2 Zajed tr sred prih Zaposleni'!F176</f>
        <v>0</v>
      </c>
      <c r="I46" s="149"/>
      <c r="J46" s="364">
        <f>+'2 Zajed tr sred prih Zaposleni'!G176</f>
        <v>0</v>
      </c>
      <c r="K46" s="341">
        <f>SUM(E46:J46)</f>
        <v>0</v>
      </c>
      <c r="L46" s="127"/>
      <c r="M46" s="88"/>
    </row>
    <row r="47" spans="2:15" ht="12.95" customHeight="1" x14ac:dyDescent="0.2">
      <c r="B47" s="322" t="s">
        <v>270</v>
      </c>
      <c r="C47" s="145"/>
      <c r="D47" s="16" t="s">
        <v>298</v>
      </c>
      <c r="E47" s="27">
        <f>SUM(E48:E56)</f>
        <v>0</v>
      </c>
      <c r="F47" s="27">
        <f t="shared" ref="F47:K47" si="11">SUM(F48:F56)</f>
        <v>0</v>
      </c>
      <c r="G47" s="27">
        <f t="shared" si="11"/>
        <v>0</v>
      </c>
      <c r="H47" s="27">
        <f>SUM(H48:H56)</f>
        <v>0</v>
      </c>
      <c r="I47" s="27">
        <f t="shared" si="11"/>
        <v>0</v>
      </c>
      <c r="J47" s="27">
        <f t="shared" si="11"/>
        <v>0</v>
      </c>
      <c r="K47" s="29">
        <f t="shared" si="11"/>
        <v>0</v>
      </c>
      <c r="M47" s="88"/>
    </row>
    <row r="48" spans="2:15" ht="12.95" customHeight="1" x14ac:dyDescent="0.2">
      <c r="B48" s="324" t="s">
        <v>317</v>
      </c>
      <c r="C48" s="325">
        <v>520</v>
      </c>
      <c r="D48" s="326" t="s">
        <v>353</v>
      </c>
      <c r="E48" s="281"/>
      <c r="F48" s="327">
        <f>+'2 Zajed tr sred prih Zaposleni'!E178</f>
        <v>0</v>
      </c>
      <c r="G48" s="281"/>
      <c r="H48" s="327">
        <f>+'2 Zajed tr sred prih Zaposleni'!F178</f>
        <v>0</v>
      </c>
      <c r="I48" s="281"/>
      <c r="J48" s="365">
        <f>+'2 Zajed tr sred prih Zaposleni'!G178</f>
        <v>0</v>
      </c>
      <c r="K48" s="328">
        <f t="shared" ref="K48:K55" si="12">SUM(E48:J48)</f>
        <v>0</v>
      </c>
      <c r="M48" s="88"/>
    </row>
    <row r="49" spans="2:13" ht="12.95" customHeight="1" x14ac:dyDescent="0.2">
      <c r="B49" s="25" t="s">
        <v>318</v>
      </c>
      <c r="C49" s="330">
        <v>521</v>
      </c>
      <c r="D49" s="331" t="s">
        <v>354</v>
      </c>
      <c r="E49" s="28"/>
      <c r="F49" s="332">
        <f>+'2 Zajed tr sred prih Zaposleni'!E179</f>
        <v>0</v>
      </c>
      <c r="G49" s="28"/>
      <c r="H49" s="332">
        <f>+'2 Zajed tr sred prih Zaposleni'!F179</f>
        <v>0</v>
      </c>
      <c r="I49" s="28"/>
      <c r="J49" s="363">
        <f>+'2 Zajed tr sred prih Zaposleni'!G179</f>
        <v>0</v>
      </c>
      <c r="K49" s="329">
        <f t="shared" si="12"/>
        <v>0</v>
      </c>
      <c r="M49" s="88"/>
    </row>
    <row r="50" spans="2:13" ht="12.95" customHeight="1" x14ac:dyDescent="0.2">
      <c r="B50" s="25" t="s">
        <v>319</v>
      </c>
      <c r="C50" s="330">
        <v>522</v>
      </c>
      <c r="D50" s="331" t="s">
        <v>355</v>
      </c>
      <c r="E50" s="28"/>
      <c r="F50" s="332">
        <f>+'2 Zajed tr sred prih Zaposleni'!E180</f>
        <v>0</v>
      </c>
      <c r="G50" s="28"/>
      <c r="H50" s="332">
        <f>+'2 Zajed tr sred prih Zaposleni'!F180</f>
        <v>0</v>
      </c>
      <c r="I50" s="28"/>
      <c r="J50" s="363">
        <f>+'2 Zajed tr sred prih Zaposleni'!G180</f>
        <v>0</v>
      </c>
      <c r="K50" s="329">
        <f t="shared" si="12"/>
        <v>0</v>
      </c>
      <c r="M50" s="88"/>
    </row>
    <row r="51" spans="2:13" ht="12.95" customHeight="1" x14ac:dyDescent="0.2">
      <c r="B51" s="25" t="s">
        <v>329</v>
      </c>
      <c r="C51" s="330">
        <v>523</v>
      </c>
      <c r="D51" s="331" t="s">
        <v>356</v>
      </c>
      <c r="E51" s="28"/>
      <c r="F51" s="332">
        <f>+'2 Zajed tr sred prih Zaposleni'!E181</f>
        <v>0</v>
      </c>
      <c r="G51" s="28"/>
      <c r="H51" s="332">
        <f>+'2 Zajed tr sred prih Zaposleni'!F181</f>
        <v>0</v>
      </c>
      <c r="I51" s="28"/>
      <c r="J51" s="363">
        <f>+'2 Zajed tr sred prih Zaposleni'!G181</f>
        <v>0</v>
      </c>
      <c r="K51" s="329">
        <f t="shared" si="12"/>
        <v>0</v>
      </c>
      <c r="M51" s="88"/>
    </row>
    <row r="52" spans="2:13" ht="12.95" customHeight="1" x14ac:dyDescent="0.2">
      <c r="B52" s="25" t="s">
        <v>330</v>
      </c>
      <c r="C52" s="330">
        <v>524</v>
      </c>
      <c r="D52" s="331" t="s">
        <v>357</v>
      </c>
      <c r="E52" s="28"/>
      <c r="F52" s="332">
        <f>+'2 Zajed tr sred prih Zaposleni'!E182</f>
        <v>0</v>
      </c>
      <c r="G52" s="28"/>
      <c r="H52" s="332">
        <f>+'2 Zajed tr sred prih Zaposleni'!F182</f>
        <v>0</v>
      </c>
      <c r="I52" s="28"/>
      <c r="J52" s="363">
        <f>+'2 Zajed tr sred prih Zaposleni'!G182</f>
        <v>0</v>
      </c>
      <c r="K52" s="329">
        <f t="shared" si="12"/>
        <v>0</v>
      </c>
      <c r="M52" s="88"/>
    </row>
    <row r="53" spans="2:13" ht="12.95" customHeight="1" x14ac:dyDescent="0.2">
      <c r="B53" s="25" t="s">
        <v>331</v>
      </c>
      <c r="C53" s="330">
        <v>525</v>
      </c>
      <c r="D53" s="331" t="s">
        <v>358</v>
      </c>
      <c r="E53" s="28"/>
      <c r="F53" s="332">
        <f>+'2 Zajed tr sred prih Zaposleni'!E183</f>
        <v>0</v>
      </c>
      <c r="G53" s="28"/>
      <c r="H53" s="332">
        <f>+'2 Zajed tr sred prih Zaposleni'!F183</f>
        <v>0</v>
      </c>
      <c r="I53" s="28"/>
      <c r="J53" s="363">
        <f>+'2 Zajed tr sred prih Zaposleni'!G183</f>
        <v>0</v>
      </c>
      <c r="K53" s="329">
        <f t="shared" si="12"/>
        <v>0</v>
      </c>
      <c r="M53" s="88"/>
    </row>
    <row r="54" spans="2:13" ht="12.95" customHeight="1" x14ac:dyDescent="0.2">
      <c r="B54" s="25" t="s">
        <v>332</v>
      </c>
      <c r="C54" s="330">
        <v>526</v>
      </c>
      <c r="D54" s="331" t="s">
        <v>397</v>
      </c>
      <c r="E54" s="28"/>
      <c r="F54" s="332">
        <f>+'2 Zajed tr sred prih Zaposleni'!E184</f>
        <v>0</v>
      </c>
      <c r="G54" s="28"/>
      <c r="H54" s="332">
        <f>+'2 Zajed tr sred prih Zaposleni'!F184</f>
        <v>0</v>
      </c>
      <c r="I54" s="28"/>
      <c r="J54" s="363">
        <f>+'2 Zajed tr sred prih Zaposleni'!G184</f>
        <v>0</v>
      </c>
      <c r="K54" s="329">
        <f t="shared" si="12"/>
        <v>0</v>
      </c>
      <c r="M54" s="88"/>
    </row>
    <row r="55" spans="2:13" ht="12.95" customHeight="1" x14ac:dyDescent="0.2">
      <c r="B55" s="25" t="s">
        <v>333</v>
      </c>
      <c r="C55" s="330">
        <v>528</v>
      </c>
      <c r="D55" s="331" t="s">
        <v>801</v>
      </c>
      <c r="E55" s="28"/>
      <c r="F55" s="332"/>
      <c r="G55" s="28"/>
      <c r="H55" s="332"/>
      <c r="I55" s="28"/>
      <c r="J55" s="363"/>
      <c r="K55" s="329">
        <f t="shared" si="12"/>
        <v>0</v>
      </c>
      <c r="M55" s="88"/>
    </row>
    <row r="56" spans="2:13" ht="12.95" customHeight="1" x14ac:dyDescent="0.2">
      <c r="B56" s="25" t="s">
        <v>948</v>
      </c>
      <c r="C56" s="330">
        <v>529</v>
      </c>
      <c r="D56" s="331" t="s">
        <v>359</v>
      </c>
      <c r="E56" s="332">
        <f>SUM(E57:E66)</f>
        <v>0</v>
      </c>
      <c r="F56" s="332">
        <f t="shared" ref="F56:K56" si="13">SUM(F57:F66)</f>
        <v>0</v>
      </c>
      <c r="G56" s="332">
        <f t="shared" si="13"/>
        <v>0</v>
      </c>
      <c r="H56" s="332">
        <f>SUM(H57:H66)</f>
        <v>0</v>
      </c>
      <c r="I56" s="332">
        <f t="shared" si="13"/>
        <v>0</v>
      </c>
      <c r="J56" s="332">
        <f t="shared" si="13"/>
        <v>0</v>
      </c>
      <c r="K56" s="329">
        <f t="shared" si="13"/>
        <v>0</v>
      </c>
      <c r="M56" s="88"/>
    </row>
    <row r="57" spans="2:13" ht="12.95" customHeight="1" x14ac:dyDescent="0.2">
      <c r="B57" s="25" t="s">
        <v>949</v>
      </c>
      <c r="C57" s="330"/>
      <c r="D57" s="331" t="s">
        <v>134</v>
      </c>
      <c r="E57" s="28"/>
      <c r="F57" s="332">
        <f>+'2 Zajed tr sred prih Zaposleni'!E186</f>
        <v>0</v>
      </c>
      <c r="G57" s="28"/>
      <c r="H57" s="332">
        <f>+'2 Zajed tr sred prih Zaposleni'!F186</f>
        <v>0</v>
      </c>
      <c r="I57" s="28"/>
      <c r="J57" s="363">
        <f>+'2 Zajed tr sred prih Zaposleni'!G186</f>
        <v>0</v>
      </c>
      <c r="K57" s="329">
        <f t="shared" ref="K57:K66" si="14">SUM(E57:J57)</f>
        <v>0</v>
      </c>
      <c r="M57" s="88"/>
    </row>
    <row r="58" spans="2:13" ht="12.95" customHeight="1" x14ac:dyDescent="0.2">
      <c r="B58" s="25" t="s">
        <v>950</v>
      </c>
      <c r="C58" s="330"/>
      <c r="D58" s="331" t="s">
        <v>135</v>
      </c>
      <c r="E58" s="28"/>
      <c r="F58" s="332">
        <f>+'2 Zajed tr sred prih Zaposleni'!E187</f>
        <v>0</v>
      </c>
      <c r="G58" s="28"/>
      <c r="H58" s="332">
        <f>+'2 Zajed tr sred prih Zaposleni'!F187</f>
        <v>0</v>
      </c>
      <c r="I58" s="28"/>
      <c r="J58" s="363">
        <f>+'2 Zajed tr sred prih Zaposleni'!G187</f>
        <v>0</v>
      </c>
      <c r="K58" s="329">
        <f t="shared" si="14"/>
        <v>0</v>
      </c>
      <c r="M58" s="88"/>
    </row>
    <row r="59" spans="2:13" ht="12.95" customHeight="1" x14ac:dyDescent="0.2">
      <c r="B59" s="25" t="s">
        <v>951</v>
      </c>
      <c r="C59" s="330"/>
      <c r="D59" s="331" t="s">
        <v>136</v>
      </c>
      <c r="E59" s="28"/>
      <c r="F59" s="332">
        <f>+'2 Zajed tr sred prih Zaposleni'!E188</f>
        <v>0</v>
      </c>
      <c r="G59" s="28"/>
      <c r="H59" s="332">
        <f>+'2 Zajed tr sred prih Zaposleni'!F188</f>
        <v>0</v>
      </c>
      <c r="I59" s="28"/>
      <c r="J59" s="363">
        <f>+'2 Zajed tr sred prih Zaposleni'!G188</f>
        <v>0</v>
      </c>
      <c r="K59" s="329">
        <f t="shared" si="14"/>
        <v>0</v>
      </c>
      <c r="M59" s="88"/>
    </row>
    <row r="60" spans="2:13" ht="12.95" customHeight="1" x14ac:dyDescent="0.2">
      <c r="B60" s="25" t="s">
        <v>952</v>
      </c>
      <c r="C60" s="330"/>
      <c r="D60" s="331" t="s">
        <v>137</v>
      </c>
      <c r="E60" s="28"/>
      <c r="F60" s="332">
        <f>+'2 Zajed tr sred prih Zaposleni'!E189</f>
        <v>0</v>
      </c>
      <c r="G60" s="28"/>
      <c r="H60" s="332">
        <f>+'2 Zajed tr sred prih Zaposleni'!F189</f>
        <v>0</v>
      </c>
      <c r="I60" s="28"/>
      <c r="J60" s="363">
        <f>+'2 Zajed tr sred prih Zaposleni'!G189</f>
        <v>0</v>
      </c>
      <c r="K60" s="329">
        <f t="shared" si="14"/>
        <v>0</v>
      </c>
      <c r="M60" s="88"/>
    </row>
    <row r="61" spans="2:13" ht="12.95" customHeight="1" x14ac:dyDescent="0.2">
      <c r="B61" s="25" t="s">
        <v>953</v>
      </c>
      <c r="C61" s="330"/>
      <c r="D61" s="331" t="s">
        <v>138</v>
      </c>
      <c r="E61" s="28"/>
      <c r="F61" s="332">
        <f>+'2 Zajed tr sred prih Zaposleni'!E190</f>
        <v>0</v>
      </c>
      <c r="G61" s="28"/>
      <c r="H61" s="332">
        <f>+'2 Zajed tr sred prih Zaposleni'!F190</f>
        <v>0</v>
      </c>
      <c r="I61" s="28"/>
      <c r="J61" s="363">
        <f>+'2 Zajed tr sred prih Zaposleni'!G190</f>
        <v>0</v>
      </c>
      <c r="K61" s="329">
        <f t="shared" si="14"/>
        <v>0</v>
      </c>
      <c r="M61" s="88"/>
    </row>
    <row r="62" spans="2:13" ht="12.95" customHeight="1" x14ac:dyDescent="0.2">
      <c r="B62" s="25" t="s">
        <v>954</v>
      </c>
      <c r="C62" s="330"/>
      <c r="D62" s="331" t="s">
        <v>139</v>
      </c>
      <c r="E62" s="28"/>
      <c r="F62" s="332">
        <f>+'2 Zajed tr sred prih Zaposleni'!E191</f>
        <v>0</v>
      </c>
      <c r="G62" s="28"/>
      <c r="H62" s="332">
        <f>+'2 Zajed tr sred prih Zaposleni'!F191</f>
        <v>0</v>
      </c>
      <c r="I62" s="28"/>
      <c r="J62" s="363">
        <f>+'2 Zajed tr sred prih Zaposleni'!G191</f>
        <v>0</v>
      </c>
      <c r="K62" s="329">
        <f t="shared" si="14"/>
        <v>0</v>
      </c>
      <c r="M62" s="88"/>
    </row>
    <row r="63" spans="2:13" ht="12.95" customHeight="1" x14ac:dyDescent="0.2">
      <c r="B63" s="25" t="s">
        <v>955</v>
      </c>
      <c r="C63" s="330"/>
      <c r="D63" s="331" t="s">
        <v>140</v>
      </c>
      <c r="E63" s="28"/>
      <c r="F63" s="332">
        <f>+'2 Zajed tr sred prih Zaposleni'!E192</f>
        <v>0</v>
      </c>
      <c r="G63" s="28"/>
      <c r="H63" s="332">
        <f>+'2 Zajed tr sred prih Zaposleni'!F192</f>
        <v>0</v>
      </c>
      <c r="I63" s="28"/>
      <c r="J63" s="363">
        <f>+'2 Zajed tr sred prih Zaposleni'!G192</f>
        <v>0</v>
      </c>
      <c r="K63" s="329">
        <f t="shared" si="14"/>
        <v>0</v>
      </c>
      <c r="M63" s="88"/>
    </row>
    <row r="64" spans="2:13" ht="12.95" customHeight="1" x14ac:dyDescent="0.2">
      <c r="B64" s="25" t="s">
        <v>956</v>
      </c>
      <c r="C64" s="330"/>
      <c r="D64" s="331" t="s">
        <v>141</v>
      </c>
      <c r="E64" s="28"/>
      <c r="F64" s="332">
        <f>+'2 Zajed tr sred prih Zaposleni'!E193</f>
        <v>0</v>
      </c>
      <c r="G64" s="28"/>
      <c r="H64" s="332">
        <f>+'2 Zajed tr sred prih Zaposleni'!F193</f>
        <v>0</v>
      </c>
      <c r="I64" s="28"/>
      <c r="J64" s="363">
        <f>+'2 Zajed tr sred prih Zaposleni'!G193</f>
        <v>0</v>
      </c>
      <c r="K64" s="329">
        <f t="shared" si="14"/>
        <v>0</v>
      </c>
      <c r="M64" s="88"/>
    </row>
    <row r="65" spans="2:13" ht="12.95" customHeight="1" x14ac:dyDescent="0.2">
      <c r="B65" s="25" t="s">
        <v>957</v>
      </c>
      <c r="C65" s="330"/>
      <c r="D65" s="331" t="s">
        <v>142</v>
      </c>
      <c r="E65" s="28"/>
      <c r="F65" s="332">
        <f>+'2 Zajed tr sred prih Zaposleni'!E194</f>
        <v>0</v>
      </c>
      <c r="G65" s="28"/>
      <c r="H65" s="332">
        <f>+'2 Zajed tr sred prih Zaposleni'!F194</f>
        <v>0</v>
      </c>
      <c r="I65" s="28"/>
      <c r="J65" s="363">
        <f>+'2 Zajed tr sred prih Zaposleni'!G194</f>
        <v>0</v>
      </c>
      <c r="K65" s="329">
        <f t="shared" si="14"/>
        <v>0</v>
      </c>
      <c r="M65" s="88"/>
    </row>
    <row r="66" spans="2:13" ht="12.95" customHeight="1" x14ac:dyDescent="0.2">
      <c r="B66" s="25" t="s">
        <v>958</v>
      </c>
      <c r="C66" s="339"/>
      <c r="D66" s="342" t="s">
        <v>143</v>
      </c>
      <c r="E66" s="282"/>
      <c r="F66" s="370">
        <f>+'2 Zajed tr sred prih Zaposleni'!E195</f>
        <v>0</v>
      </c>
      <c r="G66" s="282"/>
      <c r="H66" s="370">
        <f>+'2 Zajed tr sred prih Zaposleni'!F195</f>
        <v>0</v>
      </c>
      <c r="I66" s="282"/>
      <c r="J66" s="366">
        <f>+'2 Zajed tr sred prih Zaposleni'!G195</f>
        <v>0</v>
      </c>
      <c r="K66" s="329">
        <f t="shared" si="14"/>
        <v>0</v>
      </c>
      <c r="M66" s="88"/>
    </row>
    <row r="67" spans="2:13" ht="12.95" customHeight="1" x14ac:dyDescent="0.2">
      <c r="B67" s="322" t="s">
        <v>271</v>
      </c>
      <c r="C67" s="145"/>
      <c r="D67" s="16" t="s">
        <v>299</v>
      </c>
      <c r="E67" s="27">
        <f>+E68+E69+E72+E73+E74+E75+E76+E77+E78</f>
        <v>0</v>
      </c>
      <c r="F67" s="27">
        <f t="shared" ref="F67:K67" si="15">+F68+F69+F72+F73+F74+F75+F76+F77+F78</f>
        <v>0</v>
      </c>
      <c r="G67" s="27">
        <f t="shared" si="15"/>
        <v>0</v>
      </c>
      <c r="H67" s="27">
        <f>+H68+H69+H72+H73+H74+H75+H76+H77+H78</f>
        <v>0</v>
      </c>
      <c r="I67" s="27">
        <f t="shared" si="15"/>
        <v>0</v>
      </c>
      <c r="J67" s="27">
        <f t="shared" si="15"/>
        <v>0</v>
      </c>
      <c r="K67" s="29">
        <f t="shared" si="15"/>
        <v>0</v>
      </c>
      <c r="M67" s="88"/>
    </row>
    <row r="68" spans="2:13" ht="12.95" customHeight="1" x14ac:dyDescent="0.2">
      <c r="B68" s="324" t="s">
        <v>321</v>
      </c>
      <c r="C68" s="325">
        <v>530</v>
      </c>
      <c r="D68" s="326" t="s">
        <v>361</v>
      </c>
      <c r="E68" s="281"/>
      <c r="F68" s="327">
        <f>+'2 Zajed tr sred prih Zaposleni'!E197</f>
        <v>0</v>
      </c>
      <c r="G68" s="281"/>
      <c r="H68" s="327">
        <f>+'2 Zajed tr sred prih Zaposleni'!F197</f>
        <v>0</v>
      </c>
      <c r="I68" s="281"/>
      <c r="J68" s="365">
        <f>+'2 Zajed tr sred prih Zaposleni'!G197</f>
        <v>0</v>
      </c>
      <c r="K68" s="328">
        <f>SUM(E68:J68)</f>
        <v>0</v>
      </c>
      <c r="M68" s="88"/>
    </row>
    <row r="69" spans="2:13" ht="12.95" customHeight="1" x14ac:dyDescent="0.2">
      <c r="B69" s="25" t="s">
        <v>322</v>
      </c>
      <c r="C69" s="330">
        <v>531</v>
      </c>
      <c r="D69" s="331" t="s">
        <v>301</v>
      </c>
      <c r="E69" s="332">
        <f>SUM(E70:E71)</f>
        <v>0</v>
      </c>
      <c r="F69" s="332">
        <f t="shared" ref="F69:K69" si="16">SUM(F70:F71)</f>
        <v>0</v>
      </c>
      <c r="G69" s="332">
        <f t="shared" si="16"/>
        <v>0</v>
      </c>
      <c r="H69" s="332">
        <f>SUM(H70:H71)</f>
        <v>0</v>
      </c>
      <c r="I69" s="332">
        <f t="shared" si="16"/>
        <v>0</v>
      </c>
      <c r="J69" s="332">
        <f t="shared" si="16"/>
        <v>0</v>
      </c>
      <c r="K69" s="329">
        <f t="shared" si="16"/>
        <v>0</v>
      </c>
      <c r="M69" s="88"/>
    </row>
    <row r="70" spans="2:13" ht="12.95" customHeight="1" x14ac:dyDescent="0.2">
      <c r="B70" s="25" t="s">
        <v>183</v>
      </c>
      <c r="C70" s="330"/>
      <c r="D70" s="331" t="s">
        <v>185</v>
      </c>
      <c r="E70" s="28"/>
      <c r="F70" s="332">
        <f>+'2 Zajed tr sred prih Zaposleni'!E199</f>
        <v>0</v>
      </c>
      <c r="G70" s="28"/>
      <c r="H70" s="332">
        <f>+'2 Zajed tr sred prih Zaposleni'!F199</f>
        <v>0</v>
      </c>
      <c r="I70" s="28"/>
      <c r="J70" s="363">
        <f>+'2 Zajed tr sred prih Zaposleni'!G199</f>
        <v>0</v>
      </c>
      <c r="K70" s="329">
        <f t="shared" ref="K70:K77" si="17">SUM(E70:J70)</f>
        <v>0</v>
      </c>
      <c r="M70" s="88"/>
    </row>
    <row r="71" spans="2:13" ht="12.95" customHeight="1" x14ac:dyDescent="0.2">
      <c r="B71" s="25" t="s">
        <v>184</v>
      </c>
      <c r="C71" s="330"/>
      <c r="D71" s="331" t="s">
        <v>186</v>
      </c>
      <c r="E71" s="28"/>
      <c r="F71" s="332">
        <f>+'2 Zajed tr sred prih Zaposleni'!E200</f>
        <v>0</v>
      </c>
      <c r="G71" s="28"/>
      <c r="H71" s="332">
        <f>+'2 Zajed tr sred prih Zaposleni'!F200</f>
        <v>0</v>
      </c>
      <c r="I71" s="28"/>
      <c r="J71" s="363">
        <f>+'2 Zajed tr sred prih Zaposleni'!G200</f>
        <v>0</v>
      </c>
      <c r="K71" s="329">
        <f t="shared" si="17"/>
        <v>0</v>
      </c>
      <c r="M71" s="88"/>
    </row>
    <row r="72" spans="2:13" ht="12.95" customHeight="1" x14ac:dyDescent="0.2">
      <c r="B72" s="25" t="s">
        <v>320</v>
      </c>
      <c r="C72" s="330">
        <v>532</v>
      </c>
      <c r="D72" s="331" t="s">
        <v>300</v>
      </c>
      <c r="E72" s="28"/>
      <c r="F72" s="332">
        <f>+'2 Zajed tr sred prih Zaposleni'!E201</f>
        <v>0</v>
      </c>
      <c r="G72" s="28"/>
      <c r="H72" s="332">
        <f>+'2 Zajed tr sred prih Zaposleni'!F201</f>
        <v>0</v>
      </c>
      <c r="I72" s="28"/>
      <c r="J72" s="363">
        <f>+'2 Zajed tr sred prih Zaposleni'!G201</f>
        <v>0</v>
      </c>
      <c r="K72" s="329">
        <f t="shared" si="17"/>
        <v>0</v>
      </c>
      <c r="M72" s="88"/>
    </row>
    <row r="73" spans="2:13" ht="12.95" customHeight="1" x14ac:dyDescent="0.2">
      <c r="B73" s="25" t="s">
        <v>323</v>
      </c>
      <c r="C73" s="330">
        <v>533</v>
      </c>
      <c r="D73" s="331" t="s">
        <v>302</v>
      </c>
      <c r="E73" s="28"/>
      <c r="F73" s="332">
        <f>+'2 Zajed tr sred prih Zaposleni'!E202</f>
        <v>0</v>
      </c>
      <c r="G73" s="28"/>
      <c r="H73" s="332">
        <f>+'2 Zajed tr sred prih Zaposleni'!F202</f>
        <v>0</v>
      </c>
      <c r="I73" s="28"/>
      <c r="J73" s="363">
        <f>+'2 Zajed tr sred prih Zaposleni'!G202</f>
        <v>0</v>
      </c>
      <c r="K73" s="329">
        <f t="shared" si="17"/>
        <v>0</v>
      </c>
      <c r="M73" s="88"/>
    </row>
    <row r="74" spans="2:13" ht="12.95" customHeight="1" x14ac:dyDescent="0.2">
      <c r="B74" s="25" t="s">
        <v>324</v>
      </c>
      <c r="C74" s="330">
        <v>534</v>
      </c>
      <c r="D74" s="331" t="s">
        <v>182</v>
      </c>
      <c r="E74" s="28"/>
      <c r="F74" s="332">
        <f>+'2 Zajed tr sred prih Zaposleni'!E203</f>
        <v>0</v>
      </c>
      <c r="G74" s="28"/>
      <c r="H74" s="332">
        <f>+'2 Zajed tr sred prih Zaposleni'!F203</f>
        <v>0</v>
      </c>
      <c r="I74" s="28"/>
      <c r="J74" s="363">
        <f>+'2 Zajed tr sred prih Zaposleni'!G203</f>
        <v>0</v>
      </c>
      <c r="K74" s="329">
        <f t="shared" si="17"/>
        <v>0</v>
      </c>
      <c r="M74" s="88"/>
    </row>
    <row r="75" spans="2:13" ht="12.95" customHeight="1" x14ac:dyDescent="0.2">
      <c r="B75" s="25" t="s">
        <v>335</v>
      </c>
      <c r="C75" s="330">
        <v>535</v>
      </c>
      <c r="D75" s="331" t="s">
        <v>303</v>
      </c>
      <c r="E75" s="28"/>
      <c r="F75" s="332">
        <f>+'2 Zajed tr sred prih Zaposleni'!E204</f>
        <v>0</v>
      </c>
      <c r="G75" s="28"/>
      <c r="H75" s="332">
        <f>+'2 Zajed tr sred prih Zaposleni'!F204</f>
        <v>0</v>
      </c>
      <c r="I75" s="28"/>
      <c r="J75" s="363">
        <f>+'2 Zajed tr sred prih Zaposleni'!G204</f>
        <v>0</v>
      </c>
      <c r="K75" s="329">
        <f t="shared" si="17"/>
        <v>0</v>
      </c>
      <c r="M75" s="88"/>
    </row>
    <row r="76" spans="2:13" ht="12.95" customHeight="1" x14ac:dyDescent="0.2">
      <c r="B76" s="25" t="s">
        <v>336</v>
      </c>
      <c r="C76" s="330">
        <v>536</v>
      </c>
      <c r="D76" s="331" t="s">
        <v>362</v>
      </c>
      <c r="E76" s="28"/>
      <c r="F76" s="332">
        <f>+'2 Zajed tr sred prih Zaposleni'!E205</f>
        <v>0</v>
      </c>
      <c r="G76" s="28"/>
      <c r="H76" s="332">
        <f>+'2 Zajed tr sred prih Zaposleni'!F205</f>
        <v>0</v>
      </c>
      <c r="I76" s="28"/>
      <c r="J76" s="363">
        <f>+'2 Zajed tr sred prih Zaposleni'!G205</f>
        <v>0</v>
      </c>
      <c r="K76" s="329">
        <f t="shared" si="17"/>
        <v>0</v>
      </c>
      <c r="M76" s="88"/>
    </row>
    <row r="77" spans="2:13" ht="12.95" customHeight="1" x14ac:dyDescent="0.2">
      <c r="B77" s="25" t="s">
        <v>337</v>
      </c>
      <c r="C77" s="330">
        <v>537</v>
      </c>
      <c r="D77" s="337" t="s">
        <v>219</v>
      </c>
      <c r="E77" s="28"/>
      <c r="F77" s="332">
        <f>+'2 Zajed tr sred prih Zaposleni'!E206</f>
        <v>0</v>
      </c>
      <c r="G77" s="28"/>
      <c r="H77" s="332">
        <f>+'2 Zajed tr sred prih Zaposleni'!F206</f>
        <v>0</v>
      </c>
      <c r="I77" s="28"/>
      <c r="J77" s="363">
        <f>+'2 Zajed tr sred prih Zaposleni'!G206</f>
        <v>0</v>
      </c>
      <c r="K77" s="329">
        <f t="shared" si="17"/>
        <v>0</v>
      </c>
      <c r="M77" s="88"/>
    </row>
    <row r="78" spans="2:13" ht="12.95" customHeight="1" x14ac:dyDescent="0.2">
      <c r="B78" s="25" t="s">
        <v>220</v>
      </c>
      <c r="C78" s="330">
        <v>539</v>
      </c>
      <c r="D78" s="331" t="s">
        <v>363</v>
      </c>
      <c r="E78" s="332">
        <f>SUM(E79:E85)</f>
        <v>0</v>
      </c>
      <c r="F78" s="332">
        <f t="shared" ref="F78:K78" si="18">SUM(F79:F85)</f>
        <v>0</v>
      </c>
      <c r="G78" s="332">
        <f t="shared" si="18"/>
        <v>0</v>
      </c>
      <c r="H78" s="332">
        <f>SUM(H79:H85)</f>
        <v>0</v>
      </c>
      <c r="I78" s="332">
        <f t="shared" si="18"/>
        <v>0</v>
      </c>
      <c r="J78" s="332">
        <f t="shared" si="18"/>
        <v>0</v>
      </c>
      <c r="K78" s="329">
        <f t="shared" si="18"/>
        <v>0</v>
      </c>
      <c r="M78" s="88"/>
    </row>
    <row r="79" spans="2:13" ht="12.95" customHeight="1" x14ac:dyDescent="0.2">
      <c r="B79" s="25" t="s">
        <v>221</v>
      </c>
      <c r="C79" s="330"/>
      <c r="D79" s="331" t="s">
        <v>188</v>
      </c>
      <c r="E79" s="28"/>
      <c r="F79" s="332">
        <f>+'2 Zajed tr sred prih Zaposleni'!E208</f>
        <v>0</v>
      </c>
      <c r="G79" s="28"/>
      <c r="H79" s="332">
        <f>+'2 Zajed tr sred prih Zaposleni'!F208</f>
        <v>0</v>
      </c>
      <c r="I79" s="28"/>
      <c r="J79" s="363">
        <f>+'2 Zajed tr sred prih Zaposleni'!G208</f>
        <v>0</v>
      </c>
      <c r="K79" s="329">
        <f t="shared" ref="K79:K85" si="19">SUM(E79:J79)</f>
        <v>0</v>
      </c>
      <c r="M79" s="88"/>
    </row>
    <row r="80" spans="2:13" ht="12.95" customHeight="1" x14ac:dyDescent="0.2">
      <c r="B80" s="25" t="s">
        <v>222</v>
      </c>
      <c r="C80" s="330"/>
      <c r="D80" s="331" t="s">
        <v>187</v>
      </c>
      <c r="E80" s="28"/>
      <c r="F80" s="332">
        <f>+'2 Zajed tr sred prih Zaposleni'!E209</f>
        <v>0</v>
      </c>
      <c r="G80" s="28"/>
      <c r="H80" s="332">
        <f>+'2 Zajed tr sred prih Zaposleni'!F209</f>
        <v>0</v>
      </c>
      <c r="I80" s="28"/>
      <c r="J80" s="363">
        <f>+'2 Zajed tr sred prih Zaposleni'!G209</f>
        <v>0</v>
      </c>
      <c r="K80" s="329">
        <f t="shared" si="19"/>
        <v>0</v>
      </c>
      <c r="M80" s="88"/>
    </row>
    <row r="81" spans="2:13" ht="12.95" customHeight="1" x14ac:dyDescent="0.2">
      <c r="B81" s="25" t="s">
        <v>223</v>
      </c>
      <c r="C81" s="330"/>
      <c r="D81" s="331" t="s">
        <v>189</v>
      </c>
      <c r="E81" s="28"/>
      <c r="F81" s="332">
        <f>+'2 Zajed tr sred prih Zaposleni'!E210</f>
        <v>0</v>
      </c>
      <c r="G81" s="28"/>
      <c r="H81" s="332">
        <f>+'2 Zajed tr sred prih Zaposleni'!F210</f>
        <v>0</v>
      </c>
      <c r="I81" s="28"/>
      <c r="J81" s="363">
        <f>+'2 Zajed tr sred prih Zaposleni'!G210</f>
        <v>0</v>
      </c>
      <c r="K81" s="329">
        <f t="shared" si="19"/>
        <v>0</v>
      </c>
      <c r="M81" s="88"/>
    </row>
    <row r="82" spans="2:13" ht="12.95" customHeight="1" x14ac:dyDescent="0.2">
      <c r="B82" s="25" t="s">
        <v>224</v>
      </c>
      <c r="C82" s="330"/>
      <c r="D82" s="331" t="s">
        <v>299</v>
      </c>
      <c r="E82" s="28"/>
      <c r="F82" s="332">
        <f>+'2 Zajed tr sred prih Zaposleni'!E211</f>
        <v>0</v>
      </c>
      <c r="G82" s="28"/>
      <c r="H82" s="332">
        <f>+'2 Zajed tr sred prih Zaposleni'!F211</f>
        <v>0</v>
      </c>
      <c r="I82" s="28"/>
      <c r="J82" s="363">
        <f>+'2 Zajed tr sred prih Zaposleni'!G211</f>
        <v>0</v>
      </c>
      <c r="K82" s="329">
        <f t="shared" si="19"/>
        <v>0</v>
      </c>
      <c r="M82" s="88"/>
    </row>
    <row r="83" spans="2:13" ht="12.95" customHeight="1" x14ac:dyDescent="0.2">
      <c r="B83" s="25" t="s">
        <v>225</v>
      </c>
      <c r="C83" s="330"/>
      <c r="D83" s="331" t="s">
        <v>190</v>
      </c>
      <c r="E83" s="28"/>
      <c r="F83" s="332">
        <f>+'2 Zajed tr sred prih Zaposleni'!E212</f>
        <v>0</v>
      </c>
      <c r="G83" s="28"/>
      <c r="H83" s="332">
        <f>+'2 Zajed tr sred prih Zaposleni'!F212</f>
        <v>0</v>
      </c>
      <c r="I83" s="28"/>
      <c r="J83" s="363">
        <f>+'2 Zajed tr sred prih Zaposleni'!G212</f>
        <v>0</v>
      </c>
      <c r="K83" s="329">
        <f t="shared" si="19"/>
        <v>0</v>
      </c>
      <c r="M83" s="88"/>
    </row>
    <row r="84" spans="2:13" ht="12.95" customHeight="1" x14ac:dyDescent="0.2">
      <c r="B84" s="25" t="s">
        <v>226</v>
      </c>
      <c r="C84" s="330"/>
      <c r="D84" s="331" t="s">
        <v>367</v>
      </c>
      <c r="E84" s="28"/>
      <c r="F84" s="332">
        <f>+'2 Zajed tr sred prih Zaposleni'!E213</f>
        <v>0</v>
      </c>
      <c r="G84" s="28"/>
      <c r="H84" s="332">
        <f>+'2 Zajed tr sred prih Zaposleni'!F213</f>
        <v>0</v>
      </c>
      <c r="I84" s="28"/>
      <c r="J84" s="363">
        <f>+'2 Zajed tr sred prih Zaposleni'!G213</f>
        <v>0</v>
      </c>
      <c r="K84" s="329">
        <f t="shared" si="19"/>
        <v>0</v>
      </c>
      <c r="M84" s="88"/>
    </row>
    <row r="85" spans="2:13" ht="12.95" customHeight="1" x14ac:dyDescent="0.2">
      <c r="B85" s="26" t="s">
        <v>227</v>
      </c>
      <c r="C85" s="333"/>
      <c r="D85" s="334" t="s">
        <v>191</v>
      </c>
      <c r="E85" s="149"/>
      <c r="F85" s="369">
        <f>+'2 Zajed tr sred prih Zaposleni'!E214</f>
        <v>0</v>
      </c>
      <c r="G85" s="149"/>
      <c r="H85" s="369">
        <f>+'2 Zajed tr sred prih Zaposleni'!F214</f>
        <v>0</v>
      </c>
      <c r="I85" s="149"/>
      <c r="J85" s="364">
        <f>+'2 Zajed tr sred prih Zaposleni'!G214</f>
        <v>0</v>
      </c>
      <c r="K85" s="335">
        <f t="shared" si="19"/>
        <v>0</v>
      </c>
      <c r="M85" s="88"/>
    </row>
    <row r="86" spans="2:13" ht="12.95" customHeight="1" x14ac:dyDescent="0.2">
      <c r="B86" s="322">
        <v>4</v>
      </c>
      <c r="C86" s="145"/>
      <c r="D86" s="16" t="s">
        <v>304</v>
      </c>
      <c r="E86" s="27">
        <f>+E87+E92+E93+E98+E99+E100+E108+E109</f>
        <v>0</v>
      </c>
      <c r="F86" s="27">
        <f t="shared" ref="F86:K86" si="20">+F87+F92+F93+F98+F99+F100+F108+F109</f>
        <v>0</v>
      </c>
      <c r="G86" s="27">
        <f t="shared" si="20"/>
        <v>0</v>
      </c>
      <c r="H86" s="27">
        <f>+H87+H92+H93+H98+H99+H100+H108+H109</f>
        <v>0</v>
      </c>
      <c r="I86" s="27">
        <f t="shared" si="20"/>
        <v>0</v>
      </c>
      <c r="J86" s="27">
        <f t="shared" si="20"/>
        <v>0</v>
      </c>
      <c r="K86" s="29">
        <f t="shared" si="20"/>
        <v>0</v>
      </c>
      <c r="M86" s="88"/>
    </row>
    <row r="87" spans="2:13" ht="12.95" customHeight="1" x14ac:dyDescent="0.2">
      <c r="B87" s="324" t="s">
        <v>419</v>
      </c>
      <c r="C87" s="325">
        <v>550</v>
      </c>
      <c r="D87" s="326" t="s">
        <v>305</v>
      </c>
      <c r="E87" s="327">
        <f>SUM(E88:E91)</f>
        <v>0</v>
      </c>
      <c r="F87" s="327">
        <f t="shared" ref="F87:K87" si="21">SUM(F88:F91)</f>
        <v>0</v>
      </c>
      <c r="G87" s="327">
        <f t="shared" si="21"/>
        <v>0</v>
      </c>
      <c r="H87" s="327">
        <f>SUM(H88:H91)</f>
        <v>0</v>
      </c>
      <c r="I87" s="327">
        <f t="shared" si="21"/>
        <v>0</v>
      </c>
      <c r="J87" s="327">
        <f t="shared" si="21"/>
        <v>0</v>
      </c>
      <c r="K87" s="328">
        <f t="shared" si="21"/>
        <v>0</v>
      </c>
      <c r="M87" s="88"/>
    </row>
    <row r="88" spans="2:13" ht="12.95" customHeight="1" x14ac:dyDescent="0.2">
      <c r="B88" s="324" t="s">
        <v>33</v>
      </c>
      <c r="C88" s="325"/>
      <c r="D88" s="326" t="s">
        <v>192</v>
      </c>
      <c r="E88" s="281"/>
      <c r="F88" s="327">
        <f>+'2 Zajed tr sred prih Zaposleni'!E217</f>
        <v>0</v>
      </c>
      <c r="G88" s="281"/>
      <c r="H88" s="327">
        <f>+'2 Zajed tr sred prih Zaposleni'!F217</f>
        <v>0</v>
      </c>
      <c r="I88" s="281"/>
      <c r="J88" s="365">
        <f>+'2 Zajed tr sred prih Zaposleni'!G217</f>
        <v>0</v>
      </c>
      <c r="K88" s="328">
        <f>SUM(E88:J88)</f>
        <v>0</v>
      </c>
      <c r="M88" s="88"/>
    </row>
    <row r="89" spans="2:13" ht="12.95" customHeight="1" x14ac:dyDescent="0.2">
      <c r="B89" s="324" t="s">
        <v>34</v>
      </c>
      <c r="C89" s="325"/>
      <c r="D89" s="326" t="s">
        <v>193</v>
      </c>
      <c r="E89" s="281"/>
      <c r="F89" s="327">
        <f>+'2 Zajed tr sred prih Zaposleni'!E218</f>
        <v>0</v>
      </c>
      <c r="G89" s="281"/>
      <c r="H89" s="327">
        <f>+'2 Zajed tr sred prih Zaposleni'!F218</f>
        <v>0</v>
      </c>
      <c r="I89" s="281"/>
      <c r="J89" s="365">
        <f>+'2 Zajed tr sred prih Zaposleni'!G218</f>
        <v>0</v>
      </c>
      <c r="K89" s="328">
        <f>SUM(E89:J89)</f>
        <v>0</v>
      </c>
      <c r="M89" s="88"/>
    </row>
    <row r="90" spans="2:13" ht="12.95" customHeight="1" x14ac:dyDescent="0.2">
      <c r="B90" s="324" t="s">
        <v>35</v>
      </c>
      <c r="C90" s="325"/>
      <c r="D90" s="326" t="s">
        <v>194</v>
      </c>
      <c r="E90" s="281"/>
      <c r="F90" s="327">
        <f>+'2 Zajed tr sred prih Zaposleni'!E219</f>
        <v>0</v>
      </c>
      <c r="G90" s="281"/>
      <c r="H90" s="327">
        <f>+'2 Zajed tr sred prih Zaposleni'!F219</f>
        <v>0</v>
      </c>
      <c r="I90" s="281"/>
      <c r="J90" s="365">
        <f>+'2 Zajed tr sred prih Zaposleni'!G219</f>
        <v>0</v>
      </c>
      <c r="K90" s="328">
        <f>SUM(E90:J90)</f>
        <v>0</v>
      </c>
      <c r="M90" s="88"/>
    </row>
    <row r="91" spans="2:13" ht="12.95" customHeight="1" x14ac:dyDescent="0.2">
      <c r="B91" s="324" t="s">
        <v>36</v>
      </c>
      <c r="C91" s="325"/>
      <c r="D91" s="326" t="s">
        <v>195</v>
      </c>
      <c r="E91" s="281"/>
      <c r="F91" s="327">
        <f>+'2 Zajed tr sred prih Zaposleni'!E220</f>
        <v>0</v>
      </c>
      <c r="G91" s="281"/>
      <c r="H91" s="327">
        <f>+'2 Zajed tr sred prih Zaposleni'!F220</f>
        <v>0</v>
      </c>
      <c r="I91" s="281"/>
      <c r="J91" s="365">
        <f>+'2 Zajed tr sred prih Zaposleni'!G220</f>
        <v>0</v>
      </c>
      <c r="K91" s="328">
        <f>SUM(E91:J91)</f>
        <v>0</v>
      </c>
      <c r="M91" s="88"/>
    </row>
    <row r="92" spans="2:13" ht="12.95" customHeight="1" x14ac:dyDescent="0.2">
      <c r="B92" s="25" t="s">
        <v>420</v>
      </c>
      <c r="C92" s="330">
        <v>551</v>
      </c>
      <c r="D92" s="331" t="s">
        <v>306</v>
      </c>
      <c r="E92" s="28"/>
      <c r="F92" s="332">
        <f>+'2 Zajed tr sred prih Zaposleni'!E221</f>
        <v>0</v>
      </c>
      <c r="G92" s="28"/>
      <c r="H92" s="332">
        <f>+'2 Zajed tr sred prih Zaposleni'!F221</f>
        <v>0</v>
      </c>
      <c r="I92" s="28"/>
      <c r="J92" s="363">
        <f>+'2 Zajed tr sred prih Zaposleni'!G221</f>
        <v>0</v>
      </c>
      <c r="K92" s="329">
        <f>SUM(E92:J92)</f>
        <v>0</v>
      </c>
      <c r="M92" s="88"/>
    </row>
    <row r="93" spans="2:13" ht="12.95" customHeight="1" x14ac:dyDescent="0.2">
      <c r="B93" s="25" t="s">
        <v>37</v>
      </c>
      <c r="C93" s="330">
        <v>552</v>
      </c>
      <c r="D93" s="331" t="s">
        <v>307</v>
      </c>
      <c r="E93" s="332">
        <f>SUM(E94:E97)</f>
        <v>0</v>
      </c>
      <c r="F93" s="332">
        <f t="shared" ref="F93:K93" si="22">SUM(F94:F97)</f>
        <v>0</v>
      </c>
      <c r="G93" s="332">
        <f t="shared" si="22"/>
        <v>0</v>
      </c>
      <c r="H93" s="332">
        <f>SUM(H94:H97)</f>
        <v>0</v>
      </c>
      <c r="I93" s="332">
        <f t="shared" si="22"/>
        <v>0</v>
      </c>
      <c r="J93" s="332">
        <f t="shared" si="22"/>
        <v>0</v>
      </c>
      <c r="K93" s="329">
        <f t="shared" si="22"/>
        <v>0</v>
      </c>
      <c r="M93" s="88"/>
    </row>
    <row r="94" spans="2:13" ht="12.95" customHeight="1" x14ac:dyDescent="0.2">
      <c r="B94" s="25" t="s">
        <v>38</v>
      </c>
      <c r="C94" s="330"/>
      <c r="D94" s="331" t="s">
        <v>196</v>
      </c>
      <c r="E94" s="28"/>
      <c r="F94" s="332">
        <f>+'2 Zajed tr sred prih Zaposleni'!E223</f>
        <v>0</v>
      </c>
      <c r="G94" s="28"/>
      <c r="H94" s="332">
        <f>+'2 Zajed tr sred prih Zaposleni'!F223</f>
        <v>0</v>
      </c>
      <c r="I94" s="28"/>
      <c r="J94" s="363">
        <f>+'2 Zajed tr sred prih Zaposleni'!G223</f>
        <v>0</v>
      </c>
      <c r="K94" s="329">
        <f t="shared" ref="K94:K99" si="23">SUM(E94:J94)</f>
        <v>0</v>
      </c>
      <c r="M94" s="88"/>
    </row>
    <row r="95" spans="2:13" ht="12.95" customHeight="1" x14ac:dyDescent="0.2">
      <c r="B95" s="25" t="s">
        <v>39</v>
      </c>
      <c r="C95" s="330"/>
      <c r="D95" s="331" t="s">
        <v>197</v>
      </c>
      <c r="E95" s="28"/>
      <c r="F95" s="332">
        <f>+'2 Zajed tr sred prih Zaposleni'!E224</f>
        <v>0</v>
      </c>
      <c r="G95" s="28"/>
      <c r="H95" s="332">
        <f>+'2 Zajed tr sred prih Zaposleni'!F224</f>
        <v>0</v>
      </c>
      <c r="I95" s="28"/>
      <c r="J95" s="363">
        <f>+'2 Zajed tr sred prih Zaposleni'!G224</f>
        <v>0</v>
      </c>
      <c r="K95" s="329">
        <f t="shared" si="23"/>
        <v>0</v>
      </c>
      <c r="M95" s="88"/>
    </row>
    <row r="96" spans="2:13" ht="12.95" customHeight="1" x14ac:dyDescent="0.2">
      <c r="B96" s="25" t="s">
        <v>40</v>
      </c>
      <c r="C96" s="330"/>
      <c r="D96" s="331" t="s">
        <v>198</v>
      </c>
      <c r="E96" s="28"/>
      <c r="F96" s="332">
        <f>+'2 Zajed tr sred prih Zaposleni'!E225</f>
        <v>0</v>
      </c>
      <c r="G96" s="28"/>
      <c r="H96" s="332">
        <f>+'2 Zajed tr sred prih Zaposleni'!F225</f>
        <v>0</v>
      </c>
      <c r="I96" s="28"/>
      <c r="J96" s="363">
        <f>+'2 Zajed tr sred prih Zaposleni'!G225</f>
        <v>0</v>
      </c>
      <c r="K96" s="329">
        <f t="shared" si="23"/>
        <v>0</v>
      </c>
      <c r="M96" s="88"/>
    </row>
    <row r="97" spans="2:13" ht="12.95" customHeight="1" x14ac:dyDescent="0.2">
      <c r="B97" s="25" t="s">
        <v>41</v>
      </c>
      <c r="C97" s="330"/>
      <c r="D97" s="331" t="s">
        <v>199</v>
      </c>
      <c r="E97" s="28"/>
      <c r="F97" s="332">
        <f>+'2 Zajed tr sred prih Zaposleni'!E226</f>
        <v>0</v>
      </c>
      <c r="G97" s="28"/>
      <c r="H97" s="332">
        <f>+'2 Zajed tr sred prih Zaposleni'!F226</f>
        <v>0</v>
      </c>
      <c r="I97" s="28"/>
      <c r="J97" s="363">
        <f>+'2 Zajed tr sred prih Zaposleni'!G226</f>
        <v>0</v>
      </c>
      <c r="K97" s="329">
        <f t="shared" si="23"/>
        <v>0</v>
      </c>
      <c r="M97" s="88"/>
    </row>
    <row r="98" spans="2:13" ht="12.95" customHeight="1" x14ac:dyDescent="0.2">
      <c r="B98" s="25" t="s">
        <v>42</v>
      </c>
      <c r="C98" s="330">
        <v>553</v>
      </c>
      <c r="D98" s="331" t="s">
        <v>308</v>
      </c>
      <c r="E98" s="28"/>
      <c r="F98" s="332">
        <f>+'2 Zajed tr sred prih Zaposleni'!E227</f>
        <v>0</v>
      </c>
      <c r="G98" s="28"/>
      <c r="H98" s="332">
        <f>+'2 Zajed tr sred prih Zaposleni'!F227</f>
        <v>0</v>
      </c>
      <c r="I98" s="28"/>
      <c r="J98" s="363">
        <f>+'2 Zajed tr sred prih Zaposleni'!G227</f>
        <v>0</v>
      </c>
      <c r="K98" s="329">
        <f t="shared" si="23"/>
        <v>0</v>
      </c>
      <c r="M98" s="88"/>
    </row>
    <row r="99" spans="2:13" ht="12.95" customHeight="1" x14ac:dyDescent="0.2">
      <c r="B99" s="25" t="s">
        <v>56</v>
      </c>
      <c r="C99" s="330">
        <v>554</v>
      </c>
      <c r="D99" s="331" t="s">
        <v>364</v>
      </c>
      <c r="E99" s="28"/>
      <c r="F99" s="332">
        <f>+'2 Zajed tr sred prih Zaposleni'!E228</f>
        <v>0</v>
      </c>
      <c r="G99" s="28"/>
      <c r="H99" s="332">
        <f>+'2 Zajed tr sred prih Zaposleni'!F228</f>
        <v>0</v>
      </c>
      <c r="I99" s="28"/>
      <c r="J99" s="363">
        <f>+'2 Zajed tr sred prih Zaposleni'!G228</f>
        <v>0</v>
      </c>
      <c r="K99" s="329">
        <f t="shared" si="23"/>
        <v>0</v>
      </c>
      <c r="M99" s="88"/>
    </row>
    <row r="100" spans="2:13" ht="12.95" customHeight="1" x14ac:dyDescent="0.2">
      <c r="B100" s="25" t="s">
        <v>43</v>
      </c>
      <c r="C100" s="330">
        <v>555</v>
      </c>
      <c r="D100" s="331" t="s">
        <v>365</v>
      </c>
      <c r="E100" s="332">
        <f>SUM(E101:E107)</f>
        <v>0</v>
      </c>
      <c r="F100" s="332">
        <f t="shared" ref="F100:K100" si="24">SUM(F101:F107)</f>
        <v>0</v>
      </c>
      <c r="G100" s="332">
        <f t="shared" si="24"/>
        <v>0</v>
      </c>
      <c r="H100" s="332">
        <f>SUM(H101:H107)</f>
        <v>0</v>
      </c>
      <c r="I100" s="332">
        <f t="shared" si="24"/>
        <v>0</v>
      </c>
      <c r="J100" s="332">
        <f t="shared" si="24"/>
        <v>0</v>
      </c>
      <c r="K100" s="329">
        <f t="shared" si="24"/>
        <v>0</v>
      </c>
      <c r="M100" s="88"/>
    </row>
    <row r="101" spans="2:13" ht="12.95" customHeight="1" x14ac:dyDescent="0.2">
      <c r="B101" s="25" t="s">
        <v>44</v>
      </c>
      <c r="C101" s="343"/>
      <c r="D101" s="17" t="s">
        <v>398</v>
      </c>
      <c r="E101" s="28"/>
      <c r="F101" s="332">
        <f>+'2 Zajed tr sred prih Zaposleni'!E230</f>
        <v>0</v>
      </c>
      <c r="G101" s="28"/>
      <c r="H101" s="332">
        <f>+'2 Zajed tr sred prih Zaposleni'!F230</f>
        <v>0</v>
      </c>
      <c r="I101" s="28"/>
      <c r="J101" s="363">
        <f>+'2 Zajed tr sred prih Zaposleni'!G230</f>
        <v>0</v>
      </c>
      <c r="K101" s="329">
        <f t="shared" ref="K101:K108" si="25">SUM(E101:J101)</f>
        <v>0</v>
      </c>
      <c r="M101" s="88"/>
    </row>
    <row r="102" spans="2:13" ht="12.95" customHeight="1" x14ac:dyDescent="0.2">
      <c r="B102" s="25" t="s">
        <v>45</v>
      </c>
      <c r="C102" s="343"/>
      <c r="D102" s="17" t="s">
        <v>200</v>
      </c>
      <c r="E102" s="28"/>
      <c r="F102" s="332">
        <f>+'2 Zajed tr sred prih Zaposleni'!E231</f>
        <v>0</v>
      </c>
      <c r="G102" s="28"/>
      <c r="H102" s="332">
        <f>+'2 Zajed tr sred prih Zaposleni'!F231</f>
        <v>0</v>
      </c>
      <c r="I102" s="28"/>
      <c r="J102" s="363">
        <f>+'2 Zajed tr sred prih Zaposleni'!G231</f>
        <v>0</v>
      </c>
      <c r="K102" s="329">
        <f t="shared" si="25"/>
        <v>0</v>
      </c>
      <c r="M102" s="88"/>
    </row>
    <row r="103" spans="2:13" ht="12.95" customHeight="1" x14ac:dyDescent="0.2">
      <c r="B103" s="25" t="s">
        <v>46</v>
      </c>
      <c r="C103" s="343"/>
      <c r="D103" s="17" t="s">
        <v>202</v>
      </c>
      <c r="E103" s="28"/>
      <c r="F103" s="332">
        <f>+'2 Zajed tr sred prih Zaposleni'!E232</f>
        <v>0</v>
      </c>
      <c r="G103" s="28"/>
      <c r="H103" s="332">
        <f>+'2 Zajed tr sred prih Zaposleni'!F232</f>
        <v>0</v>
      </c>
      <c r="I103" s="28"/>
      <c r="J103" s="363">
        <f>+'2 Zajed tr sred prih Zaposleni'!G232</f>
        <v>0</v>
      </c>
      <c r="K103" s="329">
        <f t="shared" si="25"/>
        <v>0</v>
      </c>
      <c r="M103" s="88"/>
    </row>
    <row r="104" spans="2:13" ht="12.95" customHeight="1" x14ac:dyDescent="0.2">
      <c r="B104" s="25" t="s">
        <v>47</v>
      </c>
      <c r="C104" s="343"/>
      <c r="D104" s="17" t="s">
        <v>203</v>
      </c>
      <c r="E104" s="28"/>
      <c r="F104" s="332">
        <f>+'2 Zajed tr sred prih Zaposleni'!E233</f>
        <v>0</v>
      </c>
      <c r="G104" s="28"/>
      <c r="H104" s="332">
        <f>+'2 Zajed tr sred prih Zaposleni'!F233</f>
        <v>0</v>
      </c>
      <c r="I104" s="28"/>
      <c r="J104" s="363">
        <f>+'2 Zajed tr sred prih Zaposleni'!G233</f>
        <v>0</v>
      </c>
      <c r="K104" s="329">
        <f t="shared" si="25"/>
        <v>0</v>
      </c>
      <c r="M104" s="88"/>
    </row>
    <row r="105" spans="2:13" ht="12.95" customHeight="1" x14ac:dyDescent="0.2">
      <c r="B105" s="25" t="s">
        <v>57</v>
      </c>
      <c r="C105" s="343"/>
      <c r="D105" s="17" t="s">
        <v>204</v>
      </c>
      <c r="E105" s="28"/>
      <c r="F105" s="332">
        <f>+'2 Zajed tr sred prih Zaposleni'!E234</f>
        <v>0</v>
      </c>
      <c r="G105" s="28"/>
      <c r="H105" s="332">
        <f>+'2 Zajed tr sred prih Zaposleni'!F234</f>
        <v>0</v>
      </c>
      <c r="I105" s="28"/>
      <c r="J105" s="363">
        <f>+'2 Zajed tr sred prih Zaposleni'!G234</f>
        <v>0</v>
      </c>
      <c r="K105" s="329">
        <f t="shared" si="25"/>
        <v>0</v>
      </c>
      <c r="M105" s="88"/>
    </row>
    <row r="106" spans="2:13" ht="12.95" customHeight="1" x14ac:dyDescent="0.2">
      <c r="B106" s="25" t="s">
        <v>48</v>
      </c>
      <c r="C106" s="343"/>
      <c r="D106" s="17" t="s">
        <v>201</v>
      </c>
      <c r="E106" s="28"/>
      <c r="F106" s="332">
        <f>+'2 Zajed tr sred prih Zaposleni'!E235</f>
        <v>0</v>
      </c>
      <c r="G106" s="28"/>
      <c r="H106" s="332">
        <f>+'2 Zajed tr sred prih Zaposleni'!F235</f>
        <v>0</v>
      </c>
      <c r="I106" s="28"/>
      <c r="J106" s="363">
        <f>+'2 Zajed tr sred prih Zaposleni'!G235</f>
        <v>0</v>
      </c>
      <c r="K106" s="329">
        <f t="shared" si="25"/>
        <v>0</v>
      </c>
      <c r="M106" s="88"/>
    </row>
    <row r="107" spans="2:13" ht="12.95" customHeight="1" x14ac:dyDescent="0.2">
      <c r="B107" s="25" t="s">
        <v>49</v>
      </c>
      <c r="C107" s="343"/>
      <c r="D107" s="3" t="s">
        <v>399</v>
      </c>
      <c r="E107" s="28"/>
      <c r="F107" s="332">
        <f>+'2 Zajed tr sred prih Zaposleni'!E236</f>
        <v>0</v>
      </c>
      <c r="G107" s="28"/>
      <c r="H107" s="332">
        <f>+'2 Zajed tr sred prih Zaposleni'!F236</f>
        <v>0</v>
      </c>
      <c r="I107" s="28"/>
      <c r="J107" s="363">
        <f>+'2 Zajed tr sred prih Zaposleni'!G236</f>
        <v>0</v>
      </c>
      <c r="K107" s="329">
        <f t="shared" si="25"/>
        <v>0</v>
      </c>
      <c r="M107" s="88"/>
    </row>
    <row r="108" spans="2:13" ht="12.95" customHeight="1" x14ac:dyDescent="0.2">
      <c r="B108" s="25" t="s">
        <v>50</v>
      </c>
      <c r="C108" s="330">
        <v>556</v>
      </c>
      <c r="D108" s="331" t="s">
        <v>366</v>
      </c>
      <c r="E108" s="28"/>
      <c r="F108" s="332">
        <f>+'2 Zajed tr sred prih Zaposleni'!E237</f>
        <v>0</v>
      </c>
      <c r="G108" s="28"/>
      <c r="H108" s="332">
        <f>+'2 Zajed tr sred prih Zaposleni'!F237</f>
        <v>0</v>
      </c>
      <c r="I108" s="28"/>
      <c r="J108" s="363">
        <f>+'2 Zajed tr sred prih Zaposleni'!G237</f>
        <v>0</v>
      </c>
      <c r="K108" s="329">
        <f t="shared" si="25"/>
        <v>0</v>
      </c>
      <c r="M108" s="88"/>
    </row>
    <row r="109" spans="2:13" ht="12.95" customHeight="1" x14ac:dyDescent="0.2">
      <c r="B109" s="25" t="s">
        <v>51</v>
      </c>
      <c r="C109" s="330">
        <v>559</v>
      </c>
      <c r="D109" s="331" t="s">
        <v>309</v>
      </c>
      <c r="E109" s="332">
        <f>SUM(E110:E113)</f>
        <v>0</v>
      </c>
      <c r="F109" s="332">
        <f t="shared" ref="F109:K109" si="26">SUM(F110:F113)</f>
        <v>0</v>
      </c>
      <c r="G109" s="332">
        <f t="shared" si="26"/>
        <v>0</v>
      </c>
      <c r="H109" s="332">
        <f>SUM(H110:H113)</f>
        <v>0</v>
      </c>
      <c r="I109" s="332">
        <f t="shared" si="26"/>
        <v>0</v>
      </c>
      <c r="J109" s="332">
        <f t="shared" si="26"/>
        <v>0</v>
      </c>
      <c r="K109" s="329">
        <f t="shared" si="26"/>
        <v>0</v>
      </c>
      <c r="M109" s="88"/>
    </row>
    <row r="110" spans="2:13" ht="12.95" customHeight="1" x14ac:dyDescent="0.2">
      <c r="B110" s="25" t="s">
        <v>52</v>
      </c>
      <c r="C110" s="330"/>
      <c r="D110" s="331" t="s">
        <v>205</v>
      </c>
      <c r="E110" s="615"/>
      <c r="F110" s="332">
        <f>+'2 Zajed tr sred prih Zaposleni'!E239</f>
        <v>0</v>
      </c>
      <c r="G110" s="615"/>
      <c r="H110" s="332">
        <f>+'2 Zajed tr sred prih Zaposleni'!F239</f>
        <v>0</v>
      </c>
      <c r="I110" s="615"/>
      <c r="J110" s="363">
        <f>+'2 Zajed tr sred prih Zaposleni'!G239</f>
        <v>0</v>
      </c>
      <c r="K110" s="329">
        <f>SUM(E110:J110)</f>
        <v>0</v>
      </c>
      <c r="M110" s="580"/>
    </row>
    <row r="111" spans="2:13" ht="12.95" customHeight="1" x14ac:dyDescent="0.2">
      <c r="B111" s="25" t="s">
        <v>53</v>
      </c>
      <c r="C111" s="330"/>
      <c r="D111" s="331" t="s">
        <v>206</v>
      </c>
      <c r="E111" s="28"/>
      <c r="F111" s="332">
        <f>+'2 Zajed tr sred prih Zaposleni'!E240</f>
        <v>0</v>
      </c>
      <c r="G111" s="28"/>
      <c r="H111" s="332">
        <f>+'2 Zajed tr sred prih Zaposleni'!F240</f>
        <v>0</v>
      </c>
      <c r="I111" s="28"/>
      <c r="J111" s="363">
        <f>+'2 Zajed tr sred prih Zaposleni'!G240</f>
        <v>0</v>
      </c>
      <c r="K111" s="329">
        <f>SUM(E111:J111)</f>
        <v>0</v>
      </c>
      <c r="M111" s="88"/>
    </row>
    <row r="112" spans="2:13" ht="12.95" customHeight="1" x14ac:dyDescent="0.2">
      <c r="B112" s="25" t="s">
        <v>54</v>
      </c>
      <c r="C112" s="330"/>
      <c r="D112" s="331" t="s">
        <v>400</v>
      </c>
      <c r="E112" s="28"/>
      <c r="F112" s="332">
        <f>+'2 Zajed tr sred prih Zaposleni'!E241</f>
        <v>0</v>
      </c>
      <c r="G112" s="28"/>
      <c r="H112" s="332">
        <f>+'2 Zajed tr sred prih Zaposleni'!F241</f>
        <v>0</v>
      </c>
      <c r="I112" s="28"/>
      <c r="J112" s="363">
        <f>+'2 Zajed tr sred prih Zaposleni'!G241</f>
        <v>0</v>
      </c>
      <c r="K112" s="329">
        <f>SUM(E112:J112)</f>
        <v>0</v>
      </c>
      <c r="M112" s="88"/>
    </row>
    <row r="113" spans="1:17" ht="12.95" customHeight="1" x14ac:dyDescent="0.2">
      <c r="B113" s="26" t="s">
        <v>55</v>
      </c>
      <c r="C113" s="330"/>
      <c r="D113" s="331" t="s">
        <v>309</v>
      </c>
      <c r="E113" s="28"/>
      <c r="F113" s="332">
        <f>+'2 Zajed tr sred prih Zaposleni'!E242</f>
        <v>0</v>
      </c>
      <c r="G113" s="28"/>
      <c r="H113" s="332">
        <f>+'2 Zajed tr sred prih Zaposleni'!F242</f>
        <v>0</v>
      </c>
      <c r="I113" s="28"/>
      <c r="J113" s="363">
        <f>+'2 Zajed tr sred prih Zaposleni'!G242</f>
        <v>0</v>
      </c>
      <c r="K113" s="329">
        <f>SUM(E113:J113)</f>
        <v>0</v>
      </c>
      <c r="M113" s="88"/>
    </row>
    <row r="114" spans="1:17" ht="25.5" x14ac:dyDescent="0.2">
      <c r="B114" s="138">
        <v>5</v>
      </c>
      <c r="C114" s="145"/>
      <c r="D114" s="323" t="s">
        <v>236</v>
      </c>
      <c r="E114" s="372"/>
      <c r="F114" s="27">
        <f>+'2 Zajed tr sred prih Zaposleni'!E243</f>
        <v>0</v>
      </c>
      <c r="G114" s="372"/>
      <c r="H114" s="27">
        <f>+'2 Zajed tr sred prih Zaposleni'!F243</f>
        <v>0</v>
      </c>
      <c r="I114" s="372"/>
      <c r="J114" s="373">
        <f>+'2 Zajed tr sred prih Zaposleni'!G243</f>
        <v>0</v>
      </c>
      <c r="K114" s="29">
        <f>SUM(E114:J114)</f>
        <v>0</v>
      </c>
      <c r="M114" s="88"/>
    </row>
    <row r="115" spans="1:17" ht="12.95" customHeight="1" thickBot="1" x14ac:dyDescent="0.25">
      <c r="B115" s="83" t="s">
        <v>274</v>
      </c>
      <c r="C115" s="405"/>
      <c r="D115" s="121" t="s">
        <v>235</v>
      </c>
      <c r="E115" s="406">
        <f t="shared" ref="E115:K115" si="27">E14+E47+E67+E114+E86</f>
        <v>0</v>
      </c>
      <c r="F115" s="406">
        <f t="shared" si="27"/>
        <v>0</v>
      </c>
      <c r="G115" s="406">
        <f t="shared" si="27"/>
        <v>0</v>
      </c>
      <c r="H115" s="406">
        <f>H14+H47+H67+H114+H86</f>
        <v>0</v>
      </c>
      <c r="I115" s="406">
        <f t="shared" si="27"/>
        <v>0</v>
      </c>
      <c r="J115" s="406">
        <f t="shared" si="27"/>
        <v>0</v>
      </c>
      <c r="K115" s="408">
        <f t="shared" si="27"/>
        <v>0</v>
      </c>
      <c r="M115" s="88"/>
      <c r="O115" s="88"/>
    </row>
    <row r="116" spans="1:17" ht="12.95" customHeight="1" thickTop="1" x14ac:dyDescent="0.2">
      <c r="B116" s="407"/>
      <c r="C116" s="407"/>
      <c r="D116" s="407"/>
      <c r="E116" s="443"/>
      <c r="F116" s="443"/>
      <c r="G116" s="407"/>
      <c r="H116" s="407"/>
      <c r="I116" s="407"/>
      <c r="J116" s="407"/>
      <c r="K116" s="407"/>
      <c r="O116" s="88"/>
    </row>
    <row r="117" spans="1:17" ht="12.95" customHeight="1" x14ac:dyDescent="0.2">
      <c r="B117"/>
      <c r="C117"/>
      <c r="D117"/>
      <c r="E117" s="127"/>
      <c r="F117"/>
      <c r="G117"/>
      <c r="H117"/>
      <c r="I117"/>
      <c r="J117"/>
      <c r="K117"/>
    </row>
    <row r="118" spans="1:17" customFormat="1" ht="13.5" thickBot="1" x14ac:dyDescent="0.25">
      <c r="A118" s="3"/>
      <c r="B118" s="8"/>
      <c r="C118" s="3"/>
      <c r="D118" s="18"/>
      <c r="E118" s="18"/>
      <c r="F118" s="18"/>
      <c r="G118" s="3"/>
      <c r="H118" s="3"/>
      <c r="I118" s="3"/>
      <c r="J118" s="3"/>
      <c r="K118" s="3"/>
      <c r="L118" s="88"/>
      <c r="M118" s="3"/>
      <c r="N118" s="3"/>
      <c r="O118" s="3"/>
      <c r="P118" s="3"/>
      <c r="Q118" s="3"/>
    </row>
    <row r="119" spans="1:17" customFormat="1" ht="13.5" thickTop="1" x14ac:dyDescent="0.2">
      <c r="A119" s="3"/>
      <c r="B119" s="1068" t="str">
        <f>CONCATENATE("Подаци за годину:"," ",'Poc. strana'!$C$19-1)</f>
        <v>Подаци за годину: -1</v>
      </c>
      <c r="C119" s="1069"/>
      <c r="D119" s="1069"/>
      <c r="E119" s="1069"/>
      <c r="F119" s="1069"/>
      <c r="G119" s="1069"/>
      <c r="H119" s="1069"/>
      <c r="I119" s="1069"/>
      <c r="J119" s="1069"/>
      <c r="K119" s="30" t="s">
        <v>451</v>
      </c>
      <c r="L119" s="88"/>
      <c r="M119" s="3"/>
      <c r="N119" s="3"/>
      <c r="O119" s="3"/>
      <c r="P119" s="3"/>
      <c r="Q119" s="3"/>
    </row>
    <row r="120" spans="1:17" x14ac:dyDescent="0.2">
      <c r="B120" s="1070" t="s">
        <v>284</v>
      </c>
      <c r="C120" s="1072" t="s">
        <v>403</v>
      </c>
      <c r="D120" s="1072" t="s">
        <v>348</v>
      </c>
      <c r="E120" s="1074" t="s">
        <v>401</v>
      </c>
      <c r="F120" s="1075"/>
      <c r="G120" s="1075"/>
      <c r="H120" s="1075"/>
      <c r="I120" s="1075"/>
      <c r="J120" s="1075"/>
      <c r="K120" s="1076"/>
    </row>
    <row r="121" spans="1:17" ht="36.75" customHeight="1" x14ac:dyDescent="0.2">
      <c r="B121" s="1070"/>
      <c r="C121" s="1072"/>
      <c r="D121" s="1072"/>
      <c r="E121" s="1077" t="s">
        <v>87</v>
      </c>
      <c r="F121" s="1078"/>
      <c r="G121" s="1079" t="s">
        <v>518</v>
      </c>
      <c r="H121" s="1080"/>
      <c r="I121" s="1077" t="s">
        <v>536</v>
      </c>
      <c r="J121" s="1078"/>
      <c r="K121" s="1081" t="s">
        <v>338</v>
      </c>
      <c r="L121" s="127"/>
      <c r="M121"/>
      <c r="N121"/>
      <c r="O121"/>
    </row>
    <row r="122" spans="1:17" ht="12.75" customHeight="1" x14ac:dyDescent="0.2">
      <c r="B122" s="1071"/>
      <c r="C122" s="1073"/>
      <c r="D122" s="1073"/>
      <c r="E122" s="43" t="str">
        <f t="shared" ref="E122:J122" si="28">+E13</f>
        <v>Директни</v>
      </c>
      <c r="F122" s="43" t="str">
        <f t="shared" si="28"/>
        <v>Заједнички</v>
      </c>
      <c r="G122" s="43" t="str">
        <f t="shared" si="28"/>
        <v>Директни</v>
      </c>
      <c r="H122" s="43" t="str">
        <f t="shared" si="28"/>
        <v>Заједнички</v>
      </c>
      <c r="I122" s="43" t="str">
        <f t="shared" si="28"/>
        <v>Директни</v>
      </c>
      <c r="J122" s="43" t="str">
        <f t="shared" si="28"/>
        <v>Заједнички</v>
      </c>
      <c r="K122" s="1082"/>
      <c r="L122" s="127"/>
      <c r="M122"/>
      <c r="N122"/>
      <c r="O122"/>
    </row>
    <row r="123" spans="1:17" ht="12.75" customHeight="1" x14ac:dyDescent="0.2">
      <c r="B123" s="322" t="s">
        <v>269</v>
      </c>
      <c r="C123" s="145"/>
      <c r="D123" s="323" t="s">
        <v>296</v>
      </c>
      <c r="E123" s="27">
        <f t="shared" ref="E123:K123" si="29">+E124+E141+E142+E154+E155</f>
        <v>0</v>
      </c>
      <c r="F123" s="27">
        <f t="shared" si="29"/>
        <v>0</v>
      </c>
      <c r="G123" s="27">
        <f t="shared" si="29"/>
        <v>0</v>
      </c>
      <c r="H123" s="27">
        <f t="shared" si="29"/>
        <v>0</v>
      </c>
      <c r="I123" s="27">
        <f t="shared" si="29"/>
        <v>0</v>
      </c>
      <c r="J123" s="27">
        <f t="shared" si="29"/>
        <v>0</v>
      </c>
      <c r="K123" s="29">
        <f t="shared" si="29"/>
        <v>0</v>
      </c>
      <c r="L123" s="127"/>
      <c r="M123"/>
      <c r="N123"/>
      <c r="O123"/>
    </row>
    <row r="124" spans="1:17" s="39" customFormat="1" ht="12.75" customHeight="1" x14ac:dyDescent="0.2">
      <c r="B124" s="324" t="s">
        <v>314</v>
      </c>
      <c r="C124" s="325">
        <v>511</v>
      </c>
      <c r="D124" s="326" t="s">
        <v>350</v>
      </c>
      <c r="E124" s="327">
        <f t="shared" ref="E124:K124" si="30">+E125+E134</f>
        <v>0</v>
      </c>
      <c r="F124" s="327">
        <f t="shared" si="30"/>
        <v>0</v>
      </c>
      <c r="G124" s="327">
        <f t="shared" si="30"/>
        <v>0</v>
      </c>
      <c r="H124" s="327">
        <f t="shared" si="30"/>
        <v>0</v>
      </c>
      <c r="I124" s="327">
        <f t="shared" si="30"/>
        <v>0</v>
      </c>
      <c r="J124" s="367">
        <f t="shared" si="30"/>
        <v>0</v>
      </c>
      <c r="K124" s="328">
        <f t="shared" si="30"/>
        <v>0</v>
      </c>
      <c r="L124" s="915"/>
      <c r="M124"/>
      <c r="N124"/>
      <c r="O124"/>
    </row>
    <row r="125" spans="1:17" ht="12.75" customHeight="1" x14ac:dyDescent="0.2">
      <c r="B125" s="324" t="s">
        <v>128</v>
      </c>
      <c r="C125" s="325"/>
      <c r="D125" s="326" t="s">
        <v>207</v>
      </c>
      <c r="E125" s="327">
        <f t="shared" ref="E125:K125" si="31">+E126+E129+E133</f>
        <v>0</v>
      </c>
      <c r="F125" s="327">
        <f t="shared" si="31"/>
        <v>0</v>
      </c>
      <c r="G125" s="327">
        <f t="shared" si="31"/>
        <v>0</v>
      </c>
      <c r="H125" s="327">
        <f t="shared" si="31"/>
        <v>0</v>
      </c>
      <c r="I125" s="327">
        <f t="shared" si="31"/>
        <v>0</v>
      </c>
      <c r="J125" s="367">
        <f t="shared" si="31"/>
        <v>0</v>
      </c>
      <c r="K125" s="329">
        <f t="shared" si="31"/>
        <v>0</v>
      </c>
      <c r="L125" s="127"/>
      <c r="M125"/>
      <c r="N125"/>
      <c r="O125"/>
    </row>
    <row r="126" spans="1:17" ht="12.75" customHeight="1" x14ac:dyDescent="0.2">
      <c r="B126" s="25" t="s">
        <v>162</v>
      </c>
      <c r="C126" s="330"/>
      <c r="D126" s="331" t="s">
        <v>154</v>
      </c>
      <c r="E126" s="332">
        <f t="shared" ref="E126:K126" si="32">SUM(E127:E128)</f>
        <v>0</v>
      </c>
      <c r="F126" s="332">
        <f t="shared" si="32"/>
        <v>0</v>
      </c>
      <c r="G126" s="332">
        <f t="shared" si="32"/>
        <v>0</v>
      </c>
      <c r="H126" s="332">
        <f t="shared" si="32"/>
        <v>0</v>
      </c>
      <c r="I126" s="332">
        <f t="shared" si="32"/>
        <v>0</v>
      </c>
      <c r="J126" s="368">
        <f t="shared" si="32"/>
        <v>0</v>
      </c>
      <c r="K126" s="329">
        <f t="shared" si="32"/>
        <v>0</v>
      </c>
      <c r="L126" s="127"/>
      <c r="M126"/>
      <c r="N126"/>
      <c r="O126"/>
    </row>
    <row r="127" spans="1:17" ht="12.75" customHeight="1" x14ac:dyDescent="0.2">
      <c r="B127" s="25" t="s">
        <v>208</v>
      </c>
      <c r="C127" s="330"/>
      <c r="D127" s="331" t="s">
        <v>155</v>
      </c>
      <c r="E127" s="28"/>
      <c r="F127" s="28"/>
      <c r="G127" s="28"/>
      <c r="H127" s="28"/>
      <c r="I127" s="28"/>
      <c r="J127" s="28"/>
      <c r="K127" s="329">
        <f>SUM(E127:J127)</f>
        <v>0</v>
      </c>
      <c r="L127" s="127"/>
      <c r="M127"/>
      <c r="N127"/>
      <c r="O127"/>
    </row>
    <row r="128" spans="1:17" ht="12.75" customHeight="1" x14ac:dyDescent="0.2">
      <c r="B128" s="25" t="s">
        <v>209</v>
      </c>
      <c r="C128" s="330"/>
      <c r="D128" s="331" t="s">
        <v>156</v>
      </c>
      <c r="E128" s="28"/>
      <c r="F128" s="28"/>
      <c r="G128" s="28"/>
      <c r="H128" s="28"/>
      <c r="I128" s="28"/>
      <c r="J128" s="28"/>
      <c r="K128" s="329">
        <f>SUM(E128:J128)</f>
        <v>0</v>
      </c>
      <c r="L128" s="127"/>
      <c r="M128"/>
      <c r="N128"/>
      <c r="O128"/>
    </row>
    <row r="129" spans="2:15" ht="12.75" customHeight="1" x14ac:dyDescent="0.2">
      <c r="B129" s="25" t="s">
        <v>163</v>
      </c>
      <c r="C129" s="330"/>
      <c r="D129" s="331" t="s">
        <v>157</v>
      </c>
      <c r="E129" s="332">
        <f t="shared" ref="E129:J129" si="33">SUM(E130:E132)</f>
        <v>0</v>
      </c>
      <c r="F129" s="332">
        <f t="shared" si="33"/>
        <v>0</v>
      </c>
      <c r="G129" s="332">
        <f t="shared" si="33"/>
        <v>0</v>
      </c>
      <c r="H129" s="332">
        <f t="shared" si="33"/>
        <v>0</v>
      </c>
      <c r="I129" s="332">
        <f t="shared" si="33"/>
        <v>0</v>
      </c>
      <c r="J129" s="368">
        <f t="shared" si="33"/>
        <v>0</v>
      </c>
      <c r="K129" s="329">
        <f>SUM(K130:K132)</f>
        <v>0</v>
      </c>
      <c r="L129" s="127"/>
      <c r="M129"/>
      <c r="N129"/>
      <c r="O129"/>
    </row>
    <row r="130" spans="2:15" ht="12.75" customHeight="1" x14ac:dyDescent="0.2">
      <c r="B130" s="25" t="s">
        <v>210</v>
      </c>
      <c r="C130" s="330"/>
      <c r="D130" s="331" t="str">
        <f>+D127</f>
        <v>Текуће одржавање</v>
      </c>
      <c r="E130" s="28"/>
      <c r="F130" s="28"/>
      <c r="G130" s="28"/>
      <c r="H130" s="28"/>
      <c r="I130" s="28"/>
      <c r="J130" s="28"/>
      <c r="K130" s="329">
        <f>SUM(E130:J130)</f>
        <v>0</v>
      </c>
      <c r="L130" s="127"/>
      <c r="M130"/>
      <c r="N130"/>
      <c r="O130"/>
    </row>
    <row r="131" spans="2:15" ht="12.75" customHeight="1" x14ac:dyDescent="0.2">
      <c r="B131" s="25" t="s">
        <v>211</v>
      </c>
      <c r="C131" s="330"/>
      <c r="D131" s="331" t="str">
        <f>+D128</f>
        <v>Инвестиционо одржавање</v>
      </c>
      <c r="E131" s="28"/>
      <c r="F131" s="28"/>
      <c r="G131" s="28"/>
      <c r="H131" s="28"/>
      <c r="I131" s="28"/>
      <c r="J131" s="28"/>
      <c r="K131" s="329">
        <f>SUM(E131:J131)</f>
        <v>0</v>
      </c>
      <c r="L131" s="127"/>
      <c r="M131"/>
      <c r="N131"/>
      <c r="O131"/>
    </row>
    <row r="132" spans="2:15" ht="12.75" customHeight="1" x14ac:dyDescent="0.2">
      <c r="B132" s="25" t="s">
        <v>212</v>
      </c>
      <c r="C132" s="330"/>
      <c r="D132" s="331" t="s">
        <v>158</v>
      </c>
      <c r="E132" s="28"/>
      <c r="F132" s="28"/>
      <c r="G132" s="28"/>
      <c r="H132" s="28"/>
      <c r="I132" s="28"/>
      <c r="J132" s="409"/>
      <c r="K132" s="329">
        <f>SUM(E132:J132)</f>
        <v>0</v>
      </c>
      <c r="L132" s="127"/>
      <c r="M132"/>
      <c r="N132"/>
      <c r="O132"/>
    </row>
    <row r="133" spans="2:15" ht="12.75" customHeight="1" x14ac:dyDescent="0.2">
      <c r="B133" s="25" t="s">
        <v>213</v>
      </c>
      <c r="C133" s="330"/>
      <c r="D133" s="331" t="s">
        <v>181</v>
      </c>
      <c r="E133" s="28"/>
      <c r="F133" s="28"/>
      <c r="G133" s="28"/>
      <c r="H133" s="28"/>
      <c r="I133" s="28"/>
      <c r="J133" s="409"/>
      <c r="K133" s="329">
        <f>SUM(E133:J133)</f>
        <v>0</v>
      </c>
      <c r="L133" s="127"/>
      <c r="M133"/>
      <c r="N133"/>
      <c r="O133"/>
    </row>
    <row r="134" spans="2:15" ht="12.75" customHeight="1" x14ac:dyDescent="0.2">
      <c r="B134" s="25" t="s">
        <v>129</v>
      </c>
      <c r="C134" s="330"/>
      <c r="D134" s="331" t="s">
        <v>159</v>
      </c>
      <c r="E134" s="332">
        <f t="shared" ref="E134:K134" si="34">SUM(E135:E140)</f>
        <v>0</v>
      </c>
      <c r="F134" s="332">
        <f t="shared" si="34"/>
        <v>0</v>
      </c>
      <c r="G134" s="332">
        <f t="shared" si="34"/>
        <v>0</v>
      </c>
      <c r="H134" s="332">
        <f t="shared" si="34"/>
        <v>0</v>
      </c>
      <c r="I134" s="332">
        <f t="shared" si="34"/>
        <v>0</v>
      </c>
      <c r="J134" s="368">
        <f t="shared" si="34"/>
        <v>0</v>
      </c>
      <c r="K134" s="329">
        <f t="shared" si="34"/>
        <v>0</v>
      </c>
      <c r="L134" s="127"/>
      <c r="M134"/>
      <c r="N134"/>
      <c r="O134"/>
    </row>
    <row r="135" spans="2:15" ht="12.75" customHeight="1" x14ac:dyDescent="0.2">
      <c r="B135" s="25" t="s">
        <v>229</v>
      </c>
      <c r="C135" s="330"/>
      <c r="D135" s="331" t="s">
        <v>180</v>
      </c>
      <c r="E135" s="28"/>
      <c r="F135" s="28"/>
      <c r="G135" s="28"/>
      <c r="H135" s="28"/>
      <c r="I135" s="28"/>
      <c r="J135" s="409"/>
      <c r="K135" s="329">
        <f t="shared" ref="K135:K141" si="35">SUM(E135:J135)</f>
        <v>0</v>
      </c>
      <c r="L135" s="127"/>
      <c r="M135"/>
      <c r="N135"/>
      <c r="O135"/>
    </row>
    <row r="136" spans="2:15" ht="12.75" customHeight="1" x14ac:dyDescent="0.2">
      <c r="B136" s="25" t="s">
        <v>230</v>
      </c>
      <c r="C136" s="330"/>
      <c r="D136" s="331" t="s">
        <v>179</v>
      </c>
      <c r="E136" s="28"/>
      <c r="F136" s="28"/>
      <c r="G136" s="28"/>
      <c r="H136" s="28"/>
      <c r="I136" s="28"/>
      <c r="J136" s="409"/>
      <c r="K136" s="329">
        <f t="shared" si="35"/>
        <v>0</v>
      </c>
      <c r="L136" s="127"/>
      <c r="M136"/>
      <c r="N136"/>
      <c r="O136"/>
    </row>
    <row r="137" spans="2:15" ht="12.75" customHeight="1" x14ac:dyDescent="0.2">
      <c r="B137" s="25" t="s">
        <v>231</v>
      </c>
      <c r="C137" s="330"/>
      <c r="D137" s="331" t="s">
        <v>178</v>
      </c>
      <c r="E137" s="28"/>
      <c r="F137" s="28"/>
      <c r="G137" s="28"/>
      <c r="H137" s="28"/>
      <c r="I137" s="28"/>
      <c r="J137" s="409"/>
      <c r="K137" s="329">
        <f t="shared" si="35"/>
        <v>0</v>
      </c>
      <c r="L137" s="127"/>
      <c r="M137"/>
      <c r="N137"/>
      <c r="O137"/>
    </row>
    <row r="138" spans="2:15" ht="12.75" customHeight="1" x14ac:dyDescent="0.2">
      <c r="B138" s="25" t="s">
        <v>232</v>
      </c>
      <c r="C138" s="330"/>
      <c r="D138" s="331" t="s">
        <v>160</v>
      </c>
      <c r="E138" s="28"/>
      <c r="F138" s="28"/>
      <c r="G138" s="28"/>
      <c r="H138" s="28"/>
      <c r="I138" s="28"/>
      <c r="J138" s="28"/>
      <c r="K138" s="329">
        <f t="shared" si="35"/>
        <v>0</v>
      </c>
      <c r="L138" s="127"/>
      <c r="M138"/>
      <c r="N138"/>
      <c r="O138"/>
    </row>
    <row r="139" spans="2:15" ht="12.75" customHeight="1" x14ac:dyDescent="0.2">
      <c r="B139" s="25" t="s">
        <v>233</v>
      </c>
      <c r="C139" s="330"/>
      <c r="D139" s="331" t="s">
        <v>161</v>
      </c>
      <c r="E139" s="28"/>
      <c r="F139" s="28"/>
      <c r="G139" s="28"/>
      <c r="H139" s="28"/>
      <c r="I139" s="28"/>
      <c r="J139" s="409"/>
      <c r="K139" s="329">
        <f>SUM(E139:J139)</f>
        <v>0</v>
      </c>
      <c r="L139" s="127"/>
      <c r="M139"/>
      <c r="N139"/>
      <c r="O139"/>
    </row>
    <row r="140" spans="2:15" ht="12.75" customHeight="1" x14ac:dyDescent="0.2">
      <c r="B140" s="25" t="s">
        <v>234</v>
      </c>
      <c r="C140" s="330"/>
      <c r="D140" s="331" t="s">
        <v>177</v>
      </c>
      <c r="E140" s="28"/>
      <c r="F140" s="28"/>
      <c r="G140" s="28"/>
      <c r="H140" s="28"/>
      <c r="I140" s="28"/>
      <c r="J140" s="409"/>
      <c r="K140" s="329">
        <f t="shared" si="35"/>
        <v>0</v>
      </c>
      <c r="L140" s="127"/>
      <c r="M140"/>
      <c r="N140"/>
      <c r="O140"/>
    </row>
    <row r="141" spans="2:15" ht="12.75" customHeight="1" x14ac:dyDescent="0.2">
      <c r="B141" s="26" t="s">
        <v>315</v>
      </c>
      <c r="C141" s="333">
        <v>512</v>
      </c>
      <c r="D141" s="334" t="s">
        <v>351</v>
      </c>
      <c r="E141" s="149"/>
      <c r="F141" s="149"/>
      <c r="G141" s="149"/>
      <c r="H141" s="149"/>
      <c r="I141" s="149"/>
      <c r="J141" s="149"/>
      <c r="K141" s="335">
        <f t="shared" si="35"/>
        <v>0</v>
      </c>
      <c r="L141" s="127"/>
      <c r="M141"/>
      <c r="N141"/>
      <c r="O141"/>
    </row>
    <row r="142" spans="2:15" ht="12.75" customHeight="1" x14ac:dyDescent="0.2">
      <c r="B142" s="25" t="s">
        <v>316</v>
      </c>
      <c r="C142" s="330">
        <v>513</v>
      </c>
      <c r="D142" s="331" t="s">
        <v>297</v>
      </c>
      <c r="E142" s="332">
        <f>+E143+E146+E152+E153</f>
        <v>0</v>
      </c>
      <c r="F142" s="332">
        <f t="shared" ref="F142:K142" si="36">+F143+F146+F152+F153</f>
        <v>0</v>
      </c>
      <c r="G142" s="332">
        <f t="shared" si="36"/>
        <v>0</v>
      </c>
      <c r="H142" s="332">
        <f t="shared" si="36"/>
        <v>0</v>
      </c>
      <c r="I142" s="332">
        <f t="shared" si="36"/>
        <v>0</v>
      </c>
      <c r="J142" s="368">
        <f t="shared" si="36"/>
        <v>0</v>
      </c>
      <c r="K142" s="329">
        <f t="shared" si="36"/>
        <v>0</v>
      </c>
      <c r="L142" s="127"/>
      <c r="M142"/>
      <c r="N142"/>
      <c r="O142"/>
    </row>
    <row r="143" spans="2:15" ht="12.75" customHeight="1" x14ac:dyDescent="0.2">
      <c r="B143" s="324" t="s">
        <v>61</v>
      </c>
      <c r="C143" s="325"/>
      <c r="D143" s="336" t="s">
        <v>65</v>
      </c>
      <c r="E143" s="673">
        <f t="shared" ref="E143:J143" si="37">SUM(E144:E145)</f>
        <v>0</v>
      </c>
      <c r="F143" s="673">
        <f t="shared" si="37"/>
        <v>0</v>
      </c>
      <c r="G143" s="673">
        <f t="shared" si="37"/>
        <v>0</v>
      </c>
      <c r="H143" s="673">
        <f t="shared" si="37"/>
        <v>0</v>
      </c>
      <c r="I143" s="673">
        <f t="shared" si="37"/>
        <v>0</v>
      </c>
      <c r="J143" s="674">
        <f t="shared" si="37"/>
        <v>0</v>
      </c>
      <c r="K143" s="328">
        <f>SUM(E143:J143)</f>
        <v>0</v>
      </c>
      <c r="L143" s="127"/>
      <c r="M143"/>
      <c r="N143"/>
      <c r="O143"/>
    </row>
    <row r="144" spans="2:15" ht="12.75" customHeight="1" x14ac:dyDescent="0.2">
      <c r="B144" s="324" t="s">
        <v>563</v>
      </c>
      <c r="C144" s="325"/>
      <c r="D144" s="336" t="s">
        <v>565</v>
      </c>
      <c r="E144" s="149"/>
      <c r="F144" s="149"/>
      <c r="G144" s="149"/>
      <c r="H144" s="149"/>
      <c r="I144" s="149"/>
      <c r="J144" s="410"/>
      <c r="K144" s="328">
        <f>SUM(E144:J144)</f>
        <v>0</v>
      </c>
      <c r="L144" s="127"/>
      <c r="M144"/>
      <c r="N144"/>
      <c r="O144"/>
    </row>
    <row r="145" spans="2:16" ht="24.75" customHeight="1" x14ac:dyDescent="0.2">
      <c r="B145" s="324" t="s">
        <v>564</v>
      </c>
      <c r="C145" s="325"/>
      <c r="D145" s="672" t="s">
        <v>566</v>
      </c>
      <c r="E145" s="149"/>
      <c r="F145" s="149"/>
      <c r="G145" s="149"/>
      <c r="H145" s="149"/>
      <c r="I145" s="149"/>
      <c r="J145" s="410"/>
      <c r="K145" s="328">
        <f>SUM(E145:J145)</f>
        <v>0</v>
      </c>
      <c r="L145" s="127"/>
      <c r="M145"/>
      <c r="N145"/>
      <c r="O145"/>
    </row>
    <row r="146" spans="2:16" ht="12.75" customHeight="1" x14ac:dyDescent="0.2">
      <c r="B146" s="25" t="s">
        <v>62</v>
      </c>
      <c r="C146" s="330"/>
      <c r="D146" s="17" t="s">
        <v>164</v>
      </c>
      <c r="E146" s="332">
        <f t="shared" ref="E146:K146" si="38">SUM(E147:E151)</f>
        <v>0</v>
      </c>
      <c r="F146" s="332">
        <f t="shared" si="38"/>
        <v>0</v>
      </c>
      <c r="G146" s="332">
        <f t="shared" si="38"/>
        <v>0</v>
      </c>
      <c r="H146" s="332">
        <f t="shared" si="38"/>
        <v>0</v>
      </c>
      <c r="I146" s="332">
        <f t="shared" si="38"/>
        <v>0</v>
      </c>
      <c r="J146" s="368">
        <f t="shared" si="38"/>
        <v>0</v>
      </c>
      <c r="K146" s="329">
        <f t="shared" si="38"/>
        <v>0</v>
      </c>
      <c r="L146" s="127"/>
      <c r="M146"/>
      <c r="N146"/>
      <c r="O146"/>
    </row>
    <row r="147" spans="2:16" ht="12.75" customHeight="1" x14ac:dyDescent="0.2">
      <c r="B147" s="25" t="s">
        <v>172</v>
      </c>
      <c r="C147" s="333"/>
      <c r="D147" s="17" t="s">
        <v>165</v>
      </c>
      <c r="E147" s="149"/>
      <c r="F147" s="149"/>
      <c r="G147" s="149"/>
      <c r="H147" s="149"/>
      <c r="I147" s="149"/>
      <c r="J147" s="410"/>
      <c r="K147" s="329">
        <f>SUM(E147:J147)</f>
        <v>0</v>
      </c>
      <c r="L147" s="127"/>
      <c r="M147"/>
      <c r="N147"/>
      <c r="O147"/>
    </row>
    <row r="148" spans="2:16" x14ac:dyDescent="0.2">
      <c r="B148" s="26" t="s">
        <v>173</v>
      </c>
      <c r="C148" s="333"/>
      <c r="D148" s="17" t="s">
        <v>166</v>
      </c>
      <c r="E148" s="149"/>
      <c r="F148" s="149"/>
      <c r="G148" s="149"/>
      <c r="H148" s="149"/>
      <c r="I148" s="149"/>
      <c r="J148" s="410"/>
      <c r="K148" s="329">
        <f t="shared" ref="K148:K155" si="39">SUM(E148:J148)</f>
        <v>0</v>
      </c>
      <c r="L148" s="127"/>
      <c r="M148"/>
      <c r="N148"/>
      <c r="O148"/>
    </row>
    <row r="149" spans="2:16" x14ac:dyDescent="0.2">
      <c r="B149" s="25" t="s">
        <v>174</v>
      </c>
      <c r="C149" s="333"/>
      <c r="D149" s="17" t="s">
        <v>167</v>
      </c>
      <c r="E149" s="149"/>
      <c r="F149" s="149"/>
      <c r="G149" s="149"/>
      <c r="H149" s="149"/>
      <c r="I149" s="149"/>
      <c r="J149" s="410"/>
      <c r="K149" s="329">
        <f t="shared" si="39"/>
        <v>0</v>
      </c>
      <c r="L149" s="127"/>
      <c r="M149"/>
      <c r="N149"/>
      <c r="O149"/>
    </row>
    <row r="150" spans="2:16" x14ac:dyDescent="0.2">
      <c r="B150" s="26" t="s">
        <v>175</v>
      </c>
      <c r="C150" s="333"/>
      <c r="D150" s="17" t="s">
        <v>168</v>
      </c>
      <c r="E150" s="149"/>
      <c r="F150" s="149"/>
      <c r="G150" s="149"/>
      <c r="H150" s="149"/>
      <c r="I150" s="149"/>
      <c r="J150" s="410"/>
      <c r="K150" s="329">
        <f t="shared" si="39"/>
        <v>0</v>
      </c>
      <c r="L150" s="127"/>
      <c r="M150"/>
      <c r="N150"/>
      <c r="O150"/>
    </row>
    <row r="151" spans="2:16" x14ac:dyDescent="0.2">
      <c r="B151" s="25" t="s">
        <v>176</v>
      </c>
      <c r="C151" s="333"/>
      <c r="D151" s="337" t="s">
        <v>169</v>
      </c>
      <c r="E151" s="149"/>
      <c r="F151" s="149"/>
      <c r="G151" s="149"/>
      <c r="H151" s="149"/>
      <c r="I151" s="149"/>
      <c r="J151" s="410"/>
      <c r="K151" s="329">
        <f t="shared" si="39"/>
        <v>0</v>
      </c>
      <c r="L151" s="127"/>
      <c r="M151"/>
      <c r="N151"/>
      <c r="O151"/>
    </row>
    <row r="152" spans="2:16" x14ac:dyDescent="0.2">
      <c r="B152" s="26" t="s">
        <v>63</v>
      </c>
      <c r="C152" s="333"/>
      <c r="D152" s="337" t="s">
        <v>170</v>
      </c>
      <c r="E152" s="149"/>
      <c r="F152" s="149"/>
      <c r="G152" s="149"/>
      <c r="H152" s="149"/>
      <c r="I152" s="149"/>
      <c r="J152" s="410"/>
      <c r="K152" s="329">
        <f t="shared" si="39"/>
        <v>0</v>
      </c>
      <c r="L152" s="127"/>
      <c r="M152"/>
      <c r="N152"/>
      <c r="O152"/>
    </row>
    <row r="153" spans="2:16" x14ac:dyDescent="0.2">
      <c r="B153" s="26" t="s">
        <v>171</v>
      </c>
      <c r="C153" s="333"/>
      <c r="D153" s="340" t="s">
        <v>64</v>
      </c>
      <c r="E153" s="149"/>
      <c r="F153" s="149"/>
      <c r="G153" s="149"/>
      <c r="H153" s="149"/>
      <c r="I153" s="149"/>
      <c r="J153" s="410"/>
      <c r="K153" s="335">
        <f t="shared" si="39"/>
        <v>0</v>
      </c>
      <c r="L153" s="127"/>
      <c r="M153"/>
      <c r="N153"/>
      <c r="O153"/>
    </row>
    <row r="154" spans="2:16" x14ac:dyDescent="0.2">
      <c r="B154" s="25" t="s">
        <v>612</v>
      </c>
      <c r="C154" s="330">
        <v>514</v>
      </c>
      <c r="D154" s="173" t="s">
        <v>610</v>
      </c>
      <c r="E154" s="305"/>
      <c r="F154" s="149"/>
      <c r="G154" s="149"/>
      <c r="H154" s="149"/>
      <c r="I154" s="149"/>
      <c r="J154" s="410"/>
      <c r="K154" s="329">
        <f t="shared" si="39"/>
        <v>0</v>
      </c>
      <c r="L154" s="127"/>
      <c r="M154"/>
      <c r="N154"/>
      <c r="O154"/>
    </row>
    <row r="155" spans="2:16" x14ac:dyDescent="0.2">
      <c r="B155" s="338" t="s">
        <v>613</v>
      </c>
      <c r="C155" s="339">
        <v>515</v>
      </c>
      <c r="D155" s="708" t="s">
        <v>611</v>
      </c>
      <c r="E155" s="282"/>
      <c r="F155" s="149"/>
      <c r="G155" s="149"/>
      <c r="H155" s="149"/>
      <c r="I155" s="149"/>
      <c r="J155" s="410"/>
      <c r="K155" s="341">
        <f t="shared" si="39"/>
        <v>0</v>
      </c>
      <c r="L155" s="127"/>
      <c r="M155"/>
      <c r="N155"/>
      <c r="O155"/>
    </row>
    <row r="156" spans="2:16" x14ac:dyDescent="0.2">
      <c r="B156" s="322" t="s">
        <v>270</v>
      </c>
      <c r="C156" s="145"/>
      <c r="D156" s="16" t="s">
        <v>298</v>
      </c>
      <c r="E156" s="27">
        <f t="shared" ref="E156:J156" si="40">SUM(E157:E165)</f>
        <v>0</v>
      </c>
      <c r="F156" s="27">
        <f t="shared" si="40"/>
        <v>0</v>
      </c>
      <c r="G156" s="27">
        <f t="shared" si="40"/>
        <v>0</v>
      </c>
      <c r="H156" s="27">
        <f t="shared" si="40"/>
        <v>0</v>
      </c>
      <c r="I156" s="27">
        <f t="shared" si="40"/>
        <v>0</v>
      </c>
      <c r="J156" s="200">
        <f t="shared" si="40"/>
        <v>0</v>
      </c>
      <c r="K156" s="29">
        <f>SUM(K157:K165)</f>
        <v>0</v>
      </c>
      <c r="L156" s="127"/>
      <c r="M156"/>
      <c r="N156"/>
      <c r="O156"/>
      <c r="P156" s="88"/>
    </row>
    <row r="157" spans="2:16" x14ac:dyDescent="0.2">
      <c r="B157" s="324" t="s">
        <v>317</v>
      </c>
      <c r="C157" s="325">
        <v>520</v>
      </c>
      <c r="D157" s="326" t="s">
        <v>353</v>
      </c>
      <c r="E157" s="281"/>
      <c r="F157" s="281"/>
      <c r="G157" s="281"/>
      <c r="H157" s="281"/>
      <c r="I157" s="281"/>
      <c r="J157" s="281"/>
      <c r="K157" s="328">
        <f t="shared" ref="K157:K164" si="41">SUM(E157:J157)</f>
        <v>0</v>
      </c>
      <c r="L157" s="127"/>
      <c r="M157"/>
      <c r="N157"/>
      <c r="O157"/>
    </row>
    <row r="158" spans="2:16" x14ac:dyDescent="0.2">
      <c r="B158" s="25" t="s">
        <v>318</v>
      </c>
      <c r="C158" s="330">
        <v>521</v>
      </c>
      <c r="D158" s="331" t="s">
        <v>354</v>
      </c>
      <c r="E158" s="28"/>
      <c r="F158" s="281"/>
      <c r="G158" s="281"/>
      <c r="H158" s="281"/>
      <c r="I158" s="281"/>
      <c r="J158" s="281"/>
      <c r="K158" s="329">
        <f t="shared" si="41"/>
        <v>0</v>
      </c>
      <c r="L158" s="127"/>
      <c r="M158"/>
      <c r="N158"/>
      <c r="O158"/>
    </row>
    <row r="159" spans="2:16" x14ac:dyDescent="0.2">
      <c r="B159" s="25" t="s">
        <v>319</v>
      </c>
      <c r="C159" s="330">
        <v>522</v>
      </c>
      <c r="D159" s="331" t="s">
        <v>355</v>
      </c>
      <c r="E159" s="28"/>
      <c r="F159" s="281"/>
      <c r="G159" s="281"/>
      <c r="H159" s="281"/>
      <c r="I159" s="281"/>
      <c r="J159" s="281"/>
      <c r="K159" s="329">
        <f t="shared" si="41"/>
        <v>0</v>
      </c>
      <c r="L159" s="127"/>
      <c r="M159"/>
      <c r="N159"/>
      <c r="O159"/>
    </row>
    <row r="160" spans="2:16" x14ac:dyDescent="0.2">
      <c r="B160" s="25" t="s">
        <v>329</v>
      </c>
      <c r="C160" s="330">
        <v>523</v>
      </c>
      <c r="D160" s="331" t="s">
        <v>356</v>
      </c>
      <c r="E160" s="28"/>
      <c r="F160" s="281"/>
      <c r="G160" s="281"/>
      <c r="H160" s="281"/>
      <c r="I160" s="281"/>
      <c r="J160" s="281"/>
      <c r="K160" s="329">
        <f t="shared" si="41"/>
        <v>0</v>
      </c>
      <c r="L160" s="127"/>
      <c r="M160"/>
      <c r="N160"/>
      <c r="O160"/>
    </row>
    <row r="161" spans="2:15" x14ac:dyDescent="0.2">
      <c r="B161" s="25" t="s">
        <v>330</v>
      </c>
      <c r="C161" s="330">
        <v>524</v>
      </c>
      <c r="D161" s="331" t="s">
        <v>357</v>
      </c>
      <c r="E161" s="28"/>
      <c r="F161" s="281"/>
      <c r="G161" s="281"/>
      <c r="H161" s="281"/>
      <c r="I161" s="281"/>
      <c r="J161" s="281"/>
      <c r="K161" s="329">
        <f t="shared" si="41"/>
        <v>0</v>
      </c>
      <c r="L161" s="127"/>
      <c r="M161"/>
      <c r="N161"/>
      <c r="O161"/>
    </row>
    <row r="162" spans="2:15" x14ac:dyDescent="0.2">
      <c r="B162" s="25" t="s">
        <v>331</v>
      </c>
      <c r="C162" s="330">
        <v>525</v>
      </c>
      <c r="D162" s="331" t="s">
        <v>358</v>
      </c>
      <c r="E162" s="28"/>
      <c r="F162" s="281"/>
      <c r="G162" s="281"/>
      <c r="H162" s="281"/>
      <c r="I162" s="281"/>
      <c r="J162" s="281"/>
      <c r="K162" s="329">
        <f t="shared" si="41"/>
        <v>0</v>
      </c>
      <c r="L162" s="127"/>
      <c r="M162"/>
      <c r="N162"/>
      <c r="O162"/>
    </row>
    <row r="163" spans="2:15" x14ac:dyDescent="0.2">
      <c r="B163" s="25" t="s">
        <v>332</v>
      </c>
      <c r="C163" s="330">
        <v>526</v>
      </c>
      <c r="D163" s="331" t="s">
        <v>397</v>
      </c>
      <c r="E163" s="28"/>
      <c r="F163" s="281"/>
      <c r="G163" s="281"/>
      <c r="H163" s="281"/>
      <c r="I163" s="281"/>
      <c r="J163" s="281"/>
      <c r="K163" s="329">
        <f t="shared" si="41"/>
        <v>0</v>
      </c>
      <c r="L163" s="127"/>
      <c r="M163"/>
      <c r="N163"/>
      <c r="O163"/>
    </row>
    <row r="164" spans="2:15" x14ac:dyDescent="0.2">
      <c r="B164" s="25" t="s">
        <v>333</v>
      </c>
      <c r="C164" s="330">
        <v>528</v>
      </c>
      <c r="D164" s="331" t="s">
        <v>801</v>
      </c>
      <c r="E164" s="28"/>
      <c r="F164" s="281"/>
      <c r="G164" s="281"/>
      <c r="H164" s="281"/>
      <c r="I164" s="281"/>
      <c r="J164" s="411"/>
      <c r="K164" s="329">
        <f t="shared" si="41"/>
        <v>0</v>
      </c>
      <c r="L164" s="127"/>
      <c r="M164"/>
      <c r="N164"/>
      <c r="O164"/>
    </row>
    <row r="165" spans="2:15" x14ac:dyDescent="0.2">
      <c r="B165" s="25" t="s">
        <v>948</v>
      </c>
      <c r="C165" s="330">
        <v>529</v>
      </c>
      <c r="D165" s="331" t="s">
        <v>359</v>
      </c>
      <c r="E165" s="332">
        <f t="shared" ref="E165:J165" si="42">SUM(E166:E175)</f>
        <v>0</v>
      </c>
      <c r="F165" s="332">
        <f t="shared" si="42"/>
        <v>0</v>
      </c>
      <c r="G165" s="332">
        <f t="shared" si="42"/>
        <v>0</v>
      </c>
      <c r="H165" s="332">
        <f t="shared" si="42"/>
        <v>0</v>
      </c>
      <c r="I165" s="332">
        <f t="shared" si="42"/>
        <v>0</v>
      </c>
      <c r="J165" s="368">
        <f t="shared" si="42"/>
        <v>0</v>
      </c>
      <c r="K165" s="329">
        <f>SUM(K166:K175)</f>
        <v>0</v>
      </c>
      <c r="L165" s="127"/>
      <c r="M165"/>
      <c r="N165"/>
      <c r="O165"/>
    </row>
    <row r="166" spans="2:15" x14ac:dyDescent="0.2">
      <c r="B166" s="25" t="s">
        <v>949</v>
      </c>
      <c r="C166" s="330"/>
      <c r="D166" s="331" t="s">
        <v>134</v>
      </c>
      <c r="E166" s="28"/>
      <c r="F166" s="28"/>
      <c r="G166" s="28"/>
      <c r="H166" s="28"/>
      <c r="I166" s="28"/>
      <c r="J166" s="28"/>
      <c r="K166" s="329">
        <f t="shared" ref="K166:K175" si="43">SUM(E166:J166)</f>
        <v>0</v>
      </c>
      <c r="L166" s="127"/>
      <c r="M166"/>
      <c r="N166"/>
      <c r="O166"/>
    </row>
    <row r="167" spans="2:15" x14ac:dyDescent="0.2">
      <c r="B167" s="25" t="s">
        <v>950</v>
      </c>
      <c r="C167" s="330"/>
      <c r="D167" s="331" t="s">
        <v>135</v>
      </c>
      <c r="E167" s="28"/>
      <c r="F167" s="28"/>
      <c r="G167" s="28"/>
      <c r="H167" s="28"/>
      <c r="I167" s="28"/>
      <c r="J167" s="28"/>
      <c r="K167" s="329">
        <f t="shared" si="43"/>
        <v>0</v>
      </c>
      <c r="L167" s="127"/>
      <c r="M167"/>
      <c r="N167"/>
      <c r="O167"/>
    </row>
    <row r="168" spans="2:15" x14ac:dyDescent="0.2">
      <c r="B168" s="25" t="s">
        <v>951</v>
      </c>
      <c r="C168" s="330"/>
      <c r="D168" s="331" t="s">
        <v>136</v>
      </c>
      <c r="E168" s="28"/>
      <c r="F168" s="28"/>
      <c r="G168" s="28"/>
      <c r="H168" s="28"/>
      <c r="I168" s="28"/>
      <c r="J168" s="28"/>
      <c r="K168" s="329">
        <f t="shared" si="43"/>
        <v>0</v>
      </c>
      <c r="L168" s="127"/>
      <c r="M168"/>
      <c r="N168"/>
      <c r="O168"/>
    </row>
    <row r="169" spans="2:15" x14ac:dyDescent="0.2">
      <c r="B169" s="25" t="s">
        <v>952</v>
      </c>
      <c r="C169" s="330"/>
      <c r="D169" s="331" t="s">
        <v>137</v>
      </c>
      <c r="E169" s="28"/>
      <c r="F169" s="28"/>
      <c r="G169" s="28"/>
      <c r="H169" s="28"/>
      <c r="I169" s="28"/>
      <c r="J169" s="28"/>
      <c r="K169" s="329">
        <f t="shared" si="43"/>
        <v>0</v>
      </c>
      <c r="L169" s="127"/>
      <c r="M169"/>
      <c r="N169"/>
      <c r="O169"/>
    </row>
    <row r="170" spans="2:15" x14ac:dyDescent="0.2">
      <c r="B170" s="25" t="s">
        <v>953</v>
      </c>
      <c r="C170" s="330"/>
      <c r="D170" s="331" t="s">
        <v>138</v>
      </c>
      <c r="E170" s="28"/>
      <c r="F170" s="28"/>
      <c r="G170" s="28"/>
      <c r="H170" s="28"/>
      <c r="I170" s="28"/>
      <c r="J170" s="28"/>
      <c r="K170" s="329">
        <f t="shared" si="43"/>
        <v>0</v>
      </c>
      <c r="L170" s="127"/>
      <c r="M170"/>
      <c r="N170"/>
      <c r="O170"/>
    </row>
    <row r="171" spans="2:15" x14ac:dyDescent="0.2">
      <c r="B171" s="25" t="s">
        <v>954</v>
      </c>
      <c r="C171" s="330"/>
      <c r="D171" s="331" t="s">
        <v>139</v>
      </c>
      <c r="E171" s="28"/>
      <c r="F171" s="28"/>
      <c r="G171" s="28"/>
      <c r="H171" s="28"/>
      <c r="I171" s="28"/>
      <c r="J171" s="28"/>
      <c r="K171" s="329">
        <f t="shared" si="43"/>
        <v>0</v>
      </c>
      <c r="L171" s="127"/>
      <c r="M171"/>
      <c r="N171"/>
      <c r="O171"/>
    </row>
    <row r="172" spans="2:15" x14ac:dyDescent="0.2">
      <c r="B172" s="25" t="s">
        <v>955</v>
      </c>
      <c r="C172" s="330"/>
      <c r="D172" s="331" t="s">
        <v>140</v>
      </c>
      <c r="E172" s="28"/>
      <c r="F172" s="28"/>
      <c r="G172" s="28"/>
      <c r="H172" s="28"/>
      <c r="I172" s="28"/>
      <c r="J172" s="28"/>
      <c r="K172" s="329">
        <f t="shared" si="43"/>
        <v>0</v>
      </c>
      <c r="L172" s="127"/>
      <c r="M172"/>
      <c r="N172"/>
      <c r="O172"/>
    </row>
    <row r="173" spans="2:15" x14ac:dyDescent="0.2">
      <c r="B173" s="25" t="s">
        <v>956</v>
      </c>
      <c r="C173" s="330"/>
      <c r="D173" s="331" t="s">
        <v>141</v>
      </c>
      <c r="E173" s="28"/>
      <c r="F173" s="28"/>
      <c r="G173" s="28"/>
      <c r="H173" s="28"/>
      <c r="I173" s="28"/>
      <c r="J173" s="28"/>
      <c r="K173" s="329">
        <f t="shared" si="43"/>
        <v>0</v>
      </c>
      <c r="L173" s="127"/>
      <c r="M173"/>
      <c r="N173"/>
      <c r="O173"/>
    </row>
    <row r="174" spans="2:15" x14ac:dyDescent="0.2">
      <c r="B174" s="25" t="s">
        <v>957</v>
      </c>
      <c r="C174" s="330"/>
      <c r="D174" s="331" t="s">
        <v>142</v>
      </c>
      <c r="E174" s="28"/>
      <c r="F174" s="28"/>
      <c r="G174" s="28"/>
      <c r="H174" s="28"/>
      <c r="I174" s="28"/>
      <c r="J174" s="28"/>
      <c r="K174" s="329">
        <f t="shared" si="43"/>
        <v>0</v>
      </c>
      <c r="L174" s="127"/>
      <c r="M174"/>
      <c r="N174"/>
      <c r="O174"/>
    </row>
    <row r="175" spans="2:15" x14ac:dyDescent="0.2">
      <c r="B175" s="25" t="s">
        <v>958</v>
      </c>
      <c r="C175" s="339"/>
      <c r="D175" s="342" t="s">
        <v>143</v>
      </c>
      <c r="E175" s="282"/>
      <c r="F175" s="28"/>
      <c r="G175" s="28"/>
      <c r="H175" s="28"/>
      <c r="I175" s="28"/>
      <c r="J175" s="28"/>
      <c r="K175" s="329">
        <f t="shared" si="43"/>
        <v>0</v>
      </c>
      <c r="L175" s="127"/>
      <c r="M175"/>
      <c r="N175"/>
      <c r="O175"/>
    </row>
    <row r="176" spans="2:15" x14ac:dyDescent="0.2">
      <c r="B176" s="322" t="s">
        <v>271</v>
      </c>
      <c r="C176" s="145"/>
      <c r="D176" s="16" t="s">
        <v>299</v>
      </c>
      <c r="E176" s="27">
        <f t="shared" ref="E176:J176" si="44">+E177+E178+E181+E182+E183+E184+E185+E186+E187</f>
        <v>0</v>
      </c>
      <c r="F176" s="27">
        <f t="shared" si="44"/>
        <v>0</v>
      </c>
      <c r="G176" s="27">
        <f t="shared" si="44"/>
        <v>0</v>
      </c>
      <c r="H176" s="27">
        <f t="shared" si="44"/>
        <v>0</v>
      </c>
      <c r="I176" s="27">
        <f t="shared" si="44"/>
        <v>0</v>
      </c>
      <c r="J176" s="200">
        <f t="shared" si="44"/>
        <v>0</v>
      </c>
      <c r="K176" s="29">
        <f>+K177+K178+K181+K182+K183+K184+K185+K186+K187</f>
        <v>0</v>
      </c>
      <c r="L176" s="127"/>
      <c r="M176"/>
      <c r="N176"/>
      <c r="O176"/>
    </row>
    <row r="177" spans="2:15" x14ac:dyDescent="0.2">
      <c r="B177" s="324" t="s">
        <v>321</v>
      </c>
      <c r="C177" s="325">
        <v>530</v>
      </c>
      <c r="D177" s="326" t="s">
        <v>361</v>
      </c>
      <c r="E177" s="281"/>
      <c r="F177" s="281"/>
      <c r="G177" s="281"/>
      <c r="H177" s="281"/>
      <c r="I177" s="281"/>
      <c r="J177" s="411"/>
      <c r="K177" s="328">
        <f>SUM(E177:J177)</f>
        <v>0</v>
      </c>
      <c r="L177" s="127"/>
      <c r="M177"/>
      <c r="N177"/>
      <c r="O177"/>
    </row>
    <row r="178" spans="2:15" x14ac:dyDescent="0.2">
      <c r="B178" s="25" t="s">
        <v>322</v>
      </c>
      <c r="C178" s="330">
        <v>531</v>
      </c>
      <c r="D178" s="331" t="s">
        <v>301</v>
      </c>
      <c r="E178" s="332">
        <f t="shared" ref="E178:J178" si="45">SUM(E179:E180)</f>
        <v>0</v>
      </c>
      <c r="F178" s="332">
        <f t="shared" si="45"/>
        <v>0</v>
      </c>
      <c r="G178" s="332">
        <f t="shared" si="45"/>
        <v>0</v>
      </c>
      <c r="H178" s="332">
        <f t="shared" si="45"/>
        <v>0</v>
      </c>
      <c r="I178" s="332">
        <f t="shared" si="45"/>
        <v>0</v>
      </c>
      <c r="J178" s="368">
        <f t="shared" si="45"/>
        <v>0</v>
      </c>
      <c r="K178" s="329">
        <f>SUM(K179:K180)</f>
        <v>0</v>
      </c>
      <c r="L178" s="127"/>
      <c r="M178"/>
      <c r="N178"/>
      <c r="O178"/>
    </row>
    <row r="179" spans="2:15" x14ac:dyDescent="0.2">
      <c r="B179" s="25" t="s">
        <v>183</v>
      </c>
      <c r="C179" s="330"/>
      <c r="D179" s="331" t="s">
        <v>185</v>
      </c>
      <c r="E179" s="28"/>
      <c r="F179" s="28"/>
      <c r="G179" s="28"/>
      <c r="H179" s="28"/>
      <c r="I179" s="28"/>
      <c r="J179" s="409"/>
      <c r="K179" s="329">
        <f t="shared" ref="K179:K186" si="46">SUM(E179:J179)</f>
        <v>0</v>
      </c>
      <c r="L179" s="127"/>
      <c r="M179"/>
      <c r="N179"/>
      <c r="O179"/>
    </row>
    <row r="180" spans="2:15" x14ac:dyDescent="0.2">
      <c r="B180" s="25" t="s">
        <v>184</v>
      </c>
      <c r="C180" s="330"/>
      <c r="D180" s="331" t="s">
        <v>186</v>
      </c>
      <c r="E180" s="28"/>
      <c r="F180" s="28"/>
      <c r="G180" s="28"/>
      <c r="H180" s="28"/>
      <c r="I180" s="28"/>
      <c r="J180" s="28"/>
      <c r="K180" s="329">
        <f t="shared" si="46"/>
        <v>0</v>
      </c>
      <c r="L180" s="127"/>
      <c r="M180" s="20"/>
      <c r="N180" s="589"/>
      <c r="O180" s="589"/>
    </row>
    <row r="181" spans="2:15" x14ac:dyDescent="0.2">
      <c r="B181" s="612" t="s">
        <v>320</v>
      </c>
      <c r="C181" s="613">
        <v>532</v>
      </c>
      <c r="D181" s="614" t="s">
        <v>300</v>
      </c>
      <c r="E181" s="28"/>
      <c r="F181" s="28"/>
      <c r="G181" s="28"/>
      <c r="H181" s="28"/>
      <c r="I181" s="28"/>
      <c r="J181" s="409"/>
      <c r="K181" s="329">
        <f t="shared" si="46"/>
        <v>0</v>
      </c>
      <c r="L181" s="127"/>
      <c r="M181" s="442"/>
      <c r="N181" s="442"/>
      <c r="O181" s="590"/>
    </row>
    <row r="182" spans="2:15" x14ac:dyDescent="0.2">
      <c r="B182" s="25" t="s">
        <v>323</v>
      </c>
      <c r="C182" s="330">
        <v>533</v>
      </c>
      <c r="D182" s="331" t="s">
        <v>302</v>
      </c>
      <c r="E182" s="28"/>
      <c r="F182" s="28"/>
      <c r="G182" s="28"/>
      <c r="H182" s="28"/>
      <c r="I182" s="28"/>
      <c r="J182" s="409"/>
      <c r="K182" s="329">
        <f t="shared" si="46"/>
        <v>0</v>
      </c>
      <c r="L182" s="127"/>
      <c r="M182"/>
      <c r="N182"/>
      <c r="O182"/>
    </row>
    <row r="183" spans="2:15" x14ac:dyDescent="0.2">
      <c r="B183" s="25" t="s">
        <v>324</v>
      </c>
      <c r="C183" s="330">
        <v>534</v>
      </c>
      <c r="D183" s="331" t="s">
        <v>182</v>
      </c>
      <c r="E183" s="28"/>
      <c r="F183" s="28"/>
      <c r="G183" s="28"/>
      <c r="H183" s="28"/>
      <c r="I183" s="28"/>
      <c r="J183" s="409"/>
      <c r="K183" s="329">
        <f t="shared" si="46"/>
        <v>0</v>
      </c>
      <c r="L183" s="127"/>
      <c r="M183"/>
      <c r="N183"/>
      <c r="O183"/>
    </row>
    <row r="184" spans="2:15" x14ac:dyDescent="0.2">
      <c r="B184" s="25" t="s">
        <v>335</v>
      </c>
      <c r="C184" s="330">
        <v>535</v>
      </c>
      <c r="D184" s="331" t="s">
        <v>303</v>
      </c>
      <c r="E184" s="28"/>
      <c r="F184" s="28"/>
      <c r="G184" s="28"/>
      <c r="H184" s="28"/>
      <c r="I184" s="28"/>
      <c r="J184" s="409"/>
      <c r="K184" s="329">
        <f t="shared" si="46"/>
        <v>0</v>
      </c>
      <c r="L184" s="127"/>
      <c r="M184"/>
      <c r="N184"/>
      <c r="O184"/>
    </row>
    <row r="185" spans="2:15" x14ac:dyDescent="0.2">
      <c r="B185" s="25" t="s">
        <v>336</v>
      </c>
      <c r="C185" s="330">
        <v>536</v>
      </c>
      <c r="D185" s="331" t="s">
        <v>362</v>
      </c>
      <c r="E185" s="28"/>
      <c r="F185" s="28"/>
      <c r="G185" s="28"/>
      <c r="H185" s="28"/>
      <c r="I185" s="28"/>
      <c r="J185" s="409"/>
      <c r="K185" s="329">
        <f t="shared" si="46"/>
        <v>0</v>
      </c>
      <c r="L185" s="127"/>
      <c r="M185"/>
      <c r="N185"/>
      <c r="O185"/>
    </row>
    <row r="186" spans="2:15" x14ac:dyDescent="0.2">
      <c r="B186" s="25" t="s">
        <v>337</v>
      </c>
      <c r="C186" s="330">
        <v>537</v>
      </c>
      <c r="D186" s="337" t="s">
        <v>219</v>
      </c>
      <c r="E186" s="28"/>
      <c r="F186" s="28"/>
      <c r="G186" s="28"/>
      <c r="H186" s="28"/>
      <c r="I186" s="28"/>
      <c r="J186" s="409"/>
      <c r="K186" s="329">
        <f t="shared" si="46"/>
        <v>0</v>
      </c>
      <c r="L186" s="127"/>
      <c r="M186"/>
      <c r="N186"/>
      <c r="O186"/>
    </row>
    <row r="187" spans="2:15" x14ac:dyDescent="0.2">
      <c r="B187" s="25" t="s">
        <v>220</v>
      </c>
      <c r="C187" s="330">
        <v>539</v>
      </c>
      <c r="D187" s="331" t="s">
        <v>363</v>
      </c>
      <c r="E187" s="332">
        <f t="shared" ref="E187:J187" si="47">SUM(E188:E194)</f>
        <v>0</v>
      </c>
      <c r="F187" s="332">
        <f t="shared" si="47"/>
        <v>0</v>
      </c>
      <c r="G187" s="332">
        <f t="shared" si="47"/>
        <v>0</v>
      </c>
      <c r="H187" s="332">
        <f t="shared" si="47"/>
        <v>0</v>
      </c>
      <c r="I187" s="332">
        <f t="shared" si="47"/>
        <v>0</v>
      </c>
      <c r="J187" s="368">
        <f t="shared" si="47"/>
        <v>0</v>
      </c>
      <c r="K187" s="329">
        <f>SUM(K188:K194)</f>
        <v>0</v>
      </c>
      <c r="L187" s="127"/>
      <c r="M187"/>
      <c r="N187"/>
      <c r="O187"/>
    </row>
    <row r="188" spans="2:15" x14ac:dyDescent="0.2">
      <c r="B188" s="25" t="s">
        <v>221</v>
      </c>
      <c r="C188" s="330"/>
      <c r="D188" s="331" t="s">
        <v>188</v>
      </c>
      <c r="E188" s="28"/>
      <c r="F188" s="28"/>
      <c r="G188" s="28"/>
      <c r="H188" s="28"/>
      <c r="I188" s="28"/>
      <c r="J188" s="409"/>
      <c r="K188" s="329">
        <f t="shared" ref="K188:K194" si="48">SUM(E188:J188)</f>
        <v>0</v>
      </c>
      <c r="L188" s="127"/>
      <c r="M188"/>
      <c r="N188"/>
      <c r="O188"/>
    </row>
    <row r="189" spans="2:15" x14ac:dyDescent="0.2">
      <c r="B189" s="25" t="s">
        <v>222</v>
      </c>
      <c r="C189" s="330"/>
      <c r="D189" s="331" t="s">
        <v>187</v>
      </c>
      <c r="E189" s="28"/>
      <c r="F189" s="28"/>
      <c r="G189" s="28"/>
      <c r="H189" s="28"/>
      <c r="I189" s="28"/>
      <c r="J189" s="409"/>
      <c r="K189" s="329">
        <f t="shared" si="48"/>
        <v>0</v>
      </c>
      <c r="L189" s="127"/>
      <c r="M189"/>
      <c r="N189"/>
      <c r="O189"/>
    </row>
    <row r="190" spans="2:15" x14ac:dyDescent="0.2">
      <c r="B190" s="25" t="s">
        <v>223</v>
      </c>
      <c r="C190" s="330"/>
      <c r="D190" s="331" t="s">
        <v>189</v>
      </c>
      <c r="E190" s="28"/>
      <c r="F190" s="28"/>
      <c r="G190" s="28"/>
      <c r="H190" s="28"/>
      <c r="I190" s="28"/>
      <c r="J190" s="409"/>
      <c r="K190" s="329">
        <f t="shared" si="48"/>
        <v>0</v>
      </c>
      <c r="L190" s="127"/>
      <c r="M190"/>
      <c r="N190"/>
      <c r="O190"/>
    </row>
    <row r="191" spans="2:15" x14ac:dyDescent="0.2">
      <c r="B191" s="25" t="s">
        <v>224</v>
      </c>
      <c r="C191" s="330"/>
      <c r="D191" s="331" t="s">
        <v>299</v>
      </c>
      <c r="E191" s="28"/>
      <c r="F191" s="28"/>
      <c r="G191" s="28"/>
      <c r="H191" s="28"/>
      <c r="I191" s="28"/>
      <c r="J191" s="409"/>
      <c r="K191" s="329">
        <f t="shared" si="48"/>
        <v>0</v>
      </c>
      <c r="L191" s="127"/>
      <c r="M191"/>
      <c r="N191"/>
      <c r="O191"/>
    </row>
    <row r="192" spans="2:15" x14ac:dyDescent="0.2">
      <c r="B192" s="25" t="s">
        <v>225</v>
      </c>
      <c r="C192" s="330"/>
      <c r="D192" s="331" t="s">
        <v>190</v>
      </c>
      <c r="E192" s="28"/>
      <c r="F192" s="28"/>
      <c r="G192" s="28"/>
      <c r="H192" s="28"/>
      <c r="I192" s="28"/>
      <c r="J192" s="28"/>
      <c r="K192" s="329">
        <f t="shared" si="48"/>
        <v>0</v>
      </c>
      <c r="L192" s="127"/>
      <c r="M192"/>
      <c r="N192"/>
      <c r="O192"/>
    </row>
    <row r="193" spans="2:15" x14ac:dyDescent="0.2">
      <c r="B193" s="25" t="s">
        <v>226</v>
      </c>
      <c r="C193" s="330"/>
      <c r="D193" s="331" t="s">
        <v>367</v>
      </c>
      <c r="E193" s="28"/>
      <c r="F193" s="28"/>
      <c r="G193" s="28"/>
      <c r="H193" s="28"/>
      <c r="I193" s="28"/>
      <c r="J193" s="409"/>
      <c r="K193" s="329">
        <f t="shared" si="48"/>
        <v>0</v>
      </c>
      <c r="L193" s="127"/>
      <c r="M193"/>
      <c r="N193"/>
      <c r="O193"/>
    </row>
    <row r="194" spans="2:15" x14ac:dyDescent="0.2">
      <c r="B194" s="26" t="s">
        <v>227</v>
      </c>
      <c r="C194" s="333"/>
      <c r="D194" s="334" t="s">
        <v>191</v>
      </c>
      <c r="E194" s="282"/>
      <c r="F194" s="282"/>
      <c r="G194" s="282"/>
      <c r="H194" s="282"/>
      <c r="I194" s="282"/>
      <c r="J194" s="282"/>
      <c r="K194" s="335">
        <f t="shared" si="48"/>
        <v>0</v>
      </c>
      <c r="L194" s="127"/>
      <c r="M194"/>
      <c r="N194"/>
      <c r="O194"/>
    </row>
    <row r="195" spans="2:15" x14ac:dyDescent="0.2">
      <c r="B195" s="322">
        <v>4</v>
      </c>
      <c r="C195" s="145"/>
      <c r="D195" s="16" t="s">
        <v>304</v>
      </c>
      <c r="E195" s="27">
        <f t="shared" ref="E195:J195" si="49">+E196+E201+E202+E207+E208+E209+E217+E218</f>
        <v>0</v>
      </c>
      <c r="F195" s="27">
        <f t="shared" si="49"/>
        <v>0</v>
      </c>
      <c r="G195" s="27">
        <f t="shared" si="49"/>
        <v>0</v>
      </c>
      <c r="H195" s="27">
        <f t="shared" si="49"/>
        <v>0</v>
      </c>
      <c r="I195" s="27">
        <f t="shared" si="49"/>
        <v>0</v>
      </c>
      <c r="J195" s="200">
        <f t="shared" si="49"/>
        <v>0</v>
      </c>
      <c r="K195" s="29">
        <f>+K196+K201+K202+K207+K208+K209+K217+K218</f>
        <v>0</v>
      </c>
      <c r="L195" s="127"/>
      <c r="M195"/>
      <c r="N195"/>
      <c r="O195"/>
    </row>
    <row r="196" spans="2:15" x14ac:dyDescent="0.2">
      <c r="B196" s="324" t="s">
        <v>419</v>
      </c>
      <c r="C196" s="325">
        <v>550</v>
      </c>
      <c r="D196" s="326" t="s">
        <v>305</v>
      </c>
      <c r="E196" s="327">
        <f t="shared" ref="E196:J196" si="50">SUM(E197:E200)</f>
        <v>0</v>
      </c>
      <c r="F196" s="327">
        <f t="shared" si="50"/>
        <v>0</v>
      </c>
      <c r="G196" s="327">
        <f t="shared" si="50"/>
        <v>0</v>
      </c>
      <c r="H196" s="327">
        <f t="shared" si="50"/>
        <v>0</v>
      </c>
      <c r="I196" s="327">
        <f t="shared" si="50"/>
        <v>0</v>
      </c>
      <c r="J196" s="367">
        <f t="shared" si="50"/>
        <v>0</v>
      </c>
      <c r="K196" s="328">
        <f>SUM(K197:K200)</f>
        <v>0</v>
      </c>
      <c r="L196" s="127"/>
      <c r="M196"/>
      <c r="N196"/>
      <c r="O196"/>
    </row>
    <row r="197" spans="2:15" x14ac:dyDescent="0.2">
      <c r="B197" s="324" t="s">
        <v>33</v>
      </c>
      <c r="C197" s="325"/>
      <c r="D197" s="326" t="s">
        <v>192</v>
      </c>
      <c r="E197" s="281"/>
      <c r="F197" s="281"/>
      <c r="G197" s="281"/>
      <c r="H197" s="281"/>
      <c r="I197" s="281"/>
      <c r="J197" s="411"/>
      <c r="K197" s="328">
        <f>SUM(E197:J197)</f>
        <v>0</v>
      </c>
      <c r="L197" s="127"/>
      <c r="M197"/>
      <c r="N197"/>
      <c r="O197"/>
    </row>
    <row r="198" spans="2:15" x14ac:dyDescent="0.2">
      <c r="B198" s="324" t="s">
        <v>34</v>
      </c>
      <c r="C198" s="325"/>
      <c r="D198" s="326" t="s">
        <v>193</v>
      </c>
      <c r="E198" s="281"/>
      <c r="F198" s="281"/>
      <c r="G198" s="281"/>
      <c r="H198" s="281"/>
      <c r="I198" s="281"/>
      <c r="J198" s="411"/>
      <c r="K198" s="328">
        <f>SUM(E198:J198)</f>
        <v>0</v>
      </c>
      <c r="L198" s="127"/>
      <c r="M198"/>
      <c r="N198"/>
      <c r="O198"/>
    </row>
    <row r="199" spans="2:15" x14ac:dyDescent="0.2">
      <c r="B199" s="324" t="s">
        <v>35</v>
      </c>
      <c r="C199" s="325"/>
      <c r="D199" s="326" t="s">
        <v>194</v>
      </c>
      <c r="E199" s="281"/>
      <c r="F199" s="281"/>
      <c r="G199" s="281"/>
      <c r="H199" s="281"/>
      <c r="I199" s="281"/>
      <c r="J199" s="411"/>
      <c r="K199" s="328">
        <f>SUM(E199:J199)</f>
        <v>0</v>
      </c>
      <c r="L199" s="127"/>
      <c r="M199"/>
      <c r="N199"/>
      <c r="O199"/>
    </row>
    <row r="200" spans="2:15" x14ac:dyDescent="0.2">
      <c r="B200" s="324" t="s">
        <v>36</v>
      </c>
      <c r="C200" s="325"/>
      <c r="D200" s="326" t="s">
        <v>195</v>
      </c>
      <c r="E200" s="281"/>
      <c r="F200" s="281"/>
      <c r="G200" s="281"/>
      <c r="H200" s="281"/>
      <c r="I200" s="281"/>
      <c r="J200" s="411"/>
      <c r="K200" s="328">
        <f>SUM(E200:J200)</f>
        <v>0</v>
      </c>
      <c r="L200" s="127"/>
      <c r="M200" s="589"/>
      <c r="N200" s="589"/>
      <c r="O200" s="589"/>
    </row>
    <row r="201" spans="2:15" x14ac:dyDescent="0.2">
      <c r="B201" s="612" t="s">
        <v>420</v>
      </c>
      <c r="C201" s="613">
        <v>551</v>
      </c>
      <c r="D201" s="614" t="s">
        <v>306</v>
      </c>
      <c r="E201" s="28"/>
      <c r="F201" s="28"/>
      <c r="G201" s="28"/>
      <c r="H201" s="28"/>
      <c r="I201" s="28"/>
      <c r="J201" s="409"/>
      <c r="K201" s="329">
        <f>SUM(E201:J201)</f>
        <v>0</v>
      </c>
      <c r="L201" s="127"/>
      <c r="M201" s="590"/>
      <c r="N201" s="590"/>
      <c r="O201" s="590"/>
    </row>
    <row r="202" spans="2:15" x14ac:dyDescent="0.2">
      <c r="B202" s="25" t="s">
        <v>37</v>
      </c>
      <c r="C202" s="330">
        <v>552</v>
      </c>
      <c r="D202" s="331" t="s">
        <v>307</v>
      </c>
      <c r="E202" s="332">
        <f t="shared" ref="E202:J202" si="51">SUM(E203:E206)</f>
        <v>0</v>
      </c>
      <c r="F202" s="332">
        <f t="shared" si="51"/>
        <v>0</v>
      </c>
      <c r="G202" s="332">
        <f t="shared" si="51"/>
        <v>0</v>
      </c>
      <c r="H202" s="332">
        <f t="shared" si="51"/>
        <v>0</v>
      </c>
      <c r="I202" s="332">
        <f t="shared" si="51"/>
        <v>0</v>
      </c>
      <c r="J202" s="368">
        <f t="shared" si="51"/>
        <v>0</v>
      </c>
      <c r="K202" s="329">
        <f>SUM(K203:K206)</f>
        <v>0</v>
      </c>
      <c r="L202" s="127"/>
      <c r="M202"/>
      <c r="N202"/>
      <c r="O202"/>
    </row>
    <row r="203" spans="2:15" x14ac:dyDescent="0.2">
      <c r="B203" s="25" t="s">
        <v>38</v>
      </c>
      <c r="C203" s="330"/>
      <c r="D203" s="331" t="s">
        <v>196</v>
      </c>
      <c r="E203" s="28"/>
      <c r="F203" s="28"/>
      <c r="G203" s="28"/>
      <c r="H203" s="28"/>
      <c r="I203" s="28"/>
      <c r="J203" s="28"/>
      <c r="K203" s="329">
        <f t="shared" ref="K203:K208" si="52">SUM(E203:J203)</f>
        <v>0</v>
      </c>
      <c r="L203" s="127"/>
      <c r="M203"/>
      <c r="N203"/>
      <c r="O203"/>
    </row>
    <row r="204" spans="2:15" x14ac:dyDescent="0.2">
      <c r="B204" s="25" t="s">
        <v>39</v>
      </c>
      <c r="C204" s="330"/>
      <c r="D204" s="331" t="s">
        <v>197</v>
      </c>
      <c r="E204" s="28"/>
      <c r="F204" s="28"/>
      <c r="G204" s="28"/>
      <c r="H204" s="28"/>
      <c r="I204" s="28"/>
      <c r="J204" s="409"/>
      <c r="K204" s="329">
        <f t="shared" si="52"/>
        <v>0</v>
      </c>
      <c r="L204" s="127"/>
      <c r="M204"/>
      <c r="N204"/>
      <c r="O204"/>
    </row>
    <row r="205" spans="2:15" x14ac:dyDescent="0.2">
      <c r="B205" s="25" t="s">
        <v>40</v>
      </c>
      <c r="C205" s="330"/>
      <c r="D205" s="331" t="s">
        <v>198</v>
      </c>
      <c r="E205" s="28"/>
      <c r="F205" s="28"/>
      <c r="G205" s="28"/>
      <c r="H205" s="28"/>
      <c r="I205" s="28"/>
      <c r="J205" s="28"/>
      <c r="K205" s="329">
        <f t="shared" si="52"/>
        <v>0</v>
      </c>
      <c r="L205" s="127"/>
      <c r="M205"/>
      <c r="N205"/>
      <c r="O205"/>
    </row>
    <row r="206" spans="2:15" x14ac:dyDescent="0.2">
      <c r="B206" s="25" t="s">
        <v>41</v>
      </c>
      <c r="C206" s="330"/>
      <c r="D206" s="331" t="s">
        <v>199</v>
      </c>
      <c r="E206" s="28"/>
      <c r="F206" s="28"/>
      <c r="G206" s="28"/>
      <c r="H206" s="28"/>
      <c r="I206" s="28"/>
      <c r="J206" s="409"/>
      <c r="K206" s="329">
        <f t="shared" si="52"/>
        <v>0</v>
      </c>
      <c r="L206" s="127"/>
      <c r="M206"/>
      <c r="N206"/>
      <c r="O206"/>
    </row>
    <row r="207" spans="2:15" x14ac:dyDescent="0.2">
      <c r="B207" s="25" t="s">
        <v>42</v>
      </c>
      <c r="C207" s="330">
        <v>553</v>
      </c>
      <c r="D207" s="331" t="s">
        <v>308</v>
      </c>
      <c r="E207" s="28"/>
      <c r="F207" s="28"/>
      <c r="G207" s="28"/>
      <c r="H207" s="28"/>
      <c r="I207" s="28"/>
      <c r="J207" s="409"/>
      <c r="K207" s="329">
        <f t="shared" si="52"/>
        <v>0</v>
      </c>
      <c r="L207" s="127"/>
      <c r="M207"/>
      <c r="N207"/>
      <c r="O207"/>
    </row>
    <row r="208" spans="2:15" x14ac:dyDescent="0.2">
      <c r="B208" s="25" t="s">
        <v>56</v>
      </c>
      <c r="C208" s="330">
        <v>554</v>
      </c>
      <c r="D208" s="331" t="s">
        <v>364</v>
      </c>
      <c r="E208" s="28"/>
      <c r="F208" s="28"/>
      <c r="G208" s="28"/>
      <c r="H208" s="28"/>
      <c r="I208" s="28"/>
      <c r="J208" s="28"/>
      <c r="K208" s="329">
        <f t="shared" si="52"/>
        <v>0</v>
      </c>
      <c r="L208" s="127"/>
      <c r="M208"/>
      <c r="N208"/>
      <c r="O208"/>
    </row>
    <row r="209" spans="2:16" x14ac:dyDescent="0.2">
      <c r="B209" s="25" t="s">
        <v>43</v>
      </c>
      <c r="C209" s="330">
        <v>555</v>
      </c>
      <c r="D209" s="331" t="s">
        <v>365</v>
      </c>
      <c r="E209" s="332">
        <f t="shared" ref="E209:J209" si="53">SUM(E210:E216)</f>
        <v>0</v>
      </c>
      <c r="F209" s="332">
        <f t="shared" si="53"/>
        <v>0</v>
      </c>
      <c r="G209" s="332">
        <f t="shared" si="53"/>
        <v>0</v>
      </c>
      <c r="H209" s="332">
        <f t="shared" si="53"/>
        <v>0</v>
      </c>
      <c r="I209" s="332">
        <f t="shared" si="53"/>
        <v>0</v>
      </c>
      <c r="J209" s="368">
        <f t="shared" si="53"/>
        <v>0</v>
      </c>
      <c r="K209" s="329">
        <f>SUM(K210:K216)</f>
        <v>0</v>
      </c>
      <c r="L209" s="127"/>
      <c r="M209"/>
      <c r="N209"/>
      <c r="O209"/>
    </row>
    <row r="210" spans="2:16" x14ac:dyDescent="0.2">
      <c r="B210" s="25" t="s">
        <v>44</v>
      </c>
      <c r="C210" s="343"/>
      <c r="D210" s="17" t="s">
        <v>398</v>
      </c>
      <c r="E210" s="28"/>
      <c r="F210" s="28"/>
      <c r="G210" s="28"/>
      <c r="H210" s="28"/>
      <c r="I210" s="28"/>
      <c r="J210" s="28"/>
      <c r="K210" s="329">
        <f t="shared" ref="K210:K217" si="54">SUM(E210:J210)</f>
        <v>0</v>
      </c>
      <c r="L210" s="127"/>
      <c r="M210"/>
      <c r="N210"/>
      <c r="O210"/>
    </row>
    <row r="211" spans="2:16" x14ac:dyDescent="0.2">
      <c r="B211" s="25" t="s">
        <v>45</v>
      </c>
      <c r="C211" s="343"/>
      <c r="D211" s="17" t="s">
        <v>200</v>
      </c>
      <c r="E211" s="28"/>
      <c r="F211" s="28"/>
      <c r="G211" s="28"/>
      <c r="H211" s="28"/>
      <c r="I211" s="28"/>
      <c r="J211" s="409"/>
      <c r="K211" s="329">
        <f t="shared" si="54"/>
        <v>0</v>
      </c>
      <c r="L211" s="127"/>
      <c r="M211"/>
      <c r="N211"/>
      <c r="O211"/>
    </row>
    <row r="212" spans="2:16" x14ac:dyDescent="0.2">
      <c r="B212" s="25" t="s">
        <v>46</v>
      </c>
      <c r="C212" s="343"/>
      <c r="D212" s="17" t="s">
        <v>202</v>
      </c>
      <c r="E212" s="28"/>
      <c r="F212" s="28"/>
      <c r="G212" s="28"/>
      <c r="H212" s="28"/>
      <c r="I212" s="28"/>
      <c r="J212" s="409"/>
      <c r="K212" s="329">
        <f t="shared" si="54"/>
        <v>0</v>
      </c>
      <c r="L212" s="127"/>
      <c r="M212"/>
      <c r="N212"/>
      <c r="O212"/>
    </row>
    <row r="213" spans="2:16" x14ac:dyDescent="0.2">
      <c r="B213" s="25" t="s">
        <v>47</v>
      </c>
      <c r="C213" s="343"/>
      <c r="D213" s="17" t="s">
        <v>203</v>
      </c>
      <c r="E213" s="28"/>
      <c r="F213" s="28"/>
      <c r="G213" s="28"/>
      <c r="H213" s="28"/>
      <c r="I213" s="28"/>
      <c r="J213" s="409"/>
      <c r="K213" s="329">
        <f t="shared" si="54"/>
        <v>0</v>
      </c>
      <c r="L213" s="127"/>
      <c r="M213"/>
      <c r="N213"/>
      <c r="O213"/>
    </row>
    <row r="214" spans="2:16" x14ac:dyDescent="0.2">
      <c r="B214" s="25" t="s">
        <v>57</v>
      </c>
      <c r="C214" s="343"/>
      <c r="D214" s="17" t="s">
        <v>204</v>
      </c>
      <c r="E214" s="28"/>
      <c r="F214" s="28"/>
      <c r="G214" s="28"/>
      <c r="H214" s="28"/>
      <c r="I214" s="28"/>
      <c r="J214" s="409"/>
      <c r="K214" s="329">
        <f t="shared" si="54"/>
        <v>0</v>
      </c>
      <c r="L214" s="127"/>
      <c r="M214"/>
      <c r="N214"/>
      <c r="O214"/>
    </row>
    <row r="215" spans="2:16" x14ac:dyDescent="0.2">
      <c r="B215" s="25" t="s">
        <v>48</v>
      </c>
      <c r="C215" s="343"/>
      <c r="D215" s="17" t="s">
        <v>201</v>
      </c>
      <c r="E215" s="28"/>
      <c r="F215" s="28"/>
      <c r="G215" s="28"/>
      <c r="H215" s="28"/>
      <c r="I215" s="28"/>
      <c r="J215" s="409"/>
      <c r="K215" s="329">
        <f t="shared" si="54"/>
        <v>0</v>
      </c>
      <c r="L215" s="127"/>
      <c r="M215"/>
      <c r="N215"/>
      <c r="O215"/>
    </row>
    <row r="216" spans="2:16" x14ac:dyDescent="0.2">
      <c r="B216" s="25" t="s">
        <v>49</v>
      </c>
      <c r="C216" s="343"/>
      <c r="D216" s="3" t="s">
        <v>399</v>
      </c>
      <c r="E216" s="28"/>
      <c r="F216" s="28"/>
      <c r="G216" s="28"/>
      <c r="H216" s="28"/>
      <c r="I216" s="28"/>
      <c r="J216" s="409"/>
      <c r="K216" s="329">
        <f t="shared" si="54"/>
        <v>0</v>
      </c>
      <c r="L216" s="127"/>
      <c r="M216"/>
      <c r="N216"/>
      <c r="O216"/>
    </row>
    <row r="217" spans="2:16" x14ac:dyDescent="0.2">
      <c r="B217" s="25" t="s">
        <v>50</v>
      </c>
      <c r="C217" s="330">
        <v>556</v>
      </c>
      <c r="D217" s="331" t="s">
        <v>366</v>
      </c>
      <c r="E217" s="615"/>
      <c r="F217" s="28"/>
      <c r="G217" s="28"/>
      <c r="H217" s="28"/>
      <c r="I217" s="28"/>
      <c r="J217" s="409"/>
      <c r="K217" s="329">
        <f t="shared" si="54"/>
        <v>0</v>
      </c>
      <c r="L217" s="127"/>
      <c r="M217"/>
      <c r="N217"/>
      <c r="O217"/>
      <c r="P217"/>
    </row>
    <row r="218" spans="2:16" x14ac:dyDescent="0.2">
      <c r="B218" s="25" t="s">
        <v>51</v>
      </c>
      <c r="C218" s="330">
        <v>559</v>
      </c>
      <c r="D218" s="331" t="s">
        <v>309</v>
      </c>
      <c r="E218" s="332">
        <f t="shared" ref="E218:J218" si="55">SUM(E219:E222)</f>
        <v>0</v>
      </c>
      <c r="F218" s="332">
        <f t="shared" si="55"/>
        <v>0</v>
      </c>
      <c r="G218" s="332">
        <f t="shared" si="55"/>
        <v>0</v>
      </c>
      <c r="H218" s="332">
        <f t="shared" si="55"/>
        <v>0</v>
      </c>
      <c r="I218" s="332">
        <f t="shared" si="55"/>
        <v>0</v>
      </c>
      <c r="J218" s="368">
        <f t="shared" si="55"/>
        <v>0</v>
      </c>
      <c r="K218" s="329">
        <f>SUM(K219:K222)</f>
        <v>0</v>
      </c>
      <c r="L218" s="127"/>
      <c r="M218"/>
      <c r="N218"/>
      <c r="O218"/>
      <c r="P218"/>
    </row>
    <row r="219" spans="2:16" x14ac:dyDescent="0.2">
      <c r="B219" s="25" t="s">
        <v>52</v>
      </c>
      <c r="C219" s="330"/>
      <c r="D219" s="331" t="s">
        <v>205</v>
      </c>
      <c r="E219" s="615"/>
      <c r="F219" s="615"/>
      <c r="G219" s="28"/>
      <c r="H219" s="28"/>
      <c r="I219" s="28"/>
      <c r="J219" s="409"/>
      <c r="K219" s="329">
        <f>SUM(E219:J219)</f>
        <v>0</v>
      </c>
      <c r="L219" s="127"/>
      <c r="M219"/>
      <c r="N219"/>
      <c r="O219"/>
      <c r="P219"/>
    </row>
    <row r="220" spans="2:16" x14ac:dyDescent="0.2">
      <c r="B220" s="25" t="s">
        <v>53</v>
      </c>
      <c r="C220" s="330"/>
      <c r="D220" s="331" t="s">
        <v>206</v>
      </c>
      <c r="E220" s="28"/>
      <c r="F220" s="28"/>
      <c r="G220" s="28"/>
      <c r="H220" s="28"/>
      <c r="I220" s="28"/>
      <c r="J220" s="409"/>
      <c r="K220" s="329">
        <f>SUM(E220:J220)</f>
        <v>0</v>
      </c>
      <c r="L220" s="127"/>
      <c r="M220"/>
      <c r="N220"/>
      <c r="O220"/>
      <c r="P220"/>
    </row>
    <row r="221" spans="2:16" x14ac:dyDescent="0.2">
      <c r="B221" s="25" t="s">
        <v>54</v>
      </c>
      <c r="C221" s="330"/>
      <c r="D221" s="331" t="s">
        <v>400</v>
      </c>
      <c r="E221" s="28"/>
      <c r="F221" s="28"/>
      <c r="G221" s="28"/>
      <c r="H221" s="28"/>
      <c r="I221" s="28"/>
      <c r="J221" s="409"/>
      <c r="K221" s="329">
        <f>SUM(E221:J221)</f>
        <v>0</v>
      </c>
      <c r="L221" s="127"/>
      <c r="M221"/>
      <c r="N221"/>
      <c r="O221"/>
      <c r="P221"/>
    </row>
    <row r="222" spans="2:16" x14ac:dyDescent="0.2">
      <c r="B222" s="26" t="s">
        <v>55</v>
      </c>
      <c r="C222" s="330"/>
      <c r="D222" s="331" t="s">
        <v>309</v>
      </c>
      <c r="E222" s="149"/>
      <c r="F222" s="149"/>
      <c r="G222" s="149"/>
      <c r="H222" s="149"/>
      <c r="I222" s="149"/>
      <c r="J222" s="410"/>
      <c r="K222" s="335">
        <f>SUM(E222:J222)</f>
        <v>0</v>
      </c>
      <c r="L222" s="127"/>
      <c r="M222"/>
      <c r="N222"/>
      <c r="O222"/>
      <c r="P222"/>
    </row>
    <row r="223" spans="2:16" ht="25.5" x14ac:dyDescent="0.2">
      <c r="B223" s="138">
        <v>5</v>
      </c>
      <c r="C223" s="145"/>
      <c r="D223" s="323" t="s">
        <v>236</v>
      </c>
      <c r="E223" s="616"/>
      <c r="F223" s="616"/>
      <c r="G223" s="372"/>
      <c r="H223" s="372"/>
      <c r="I223" s="372"/>
      <c r="J223" s="372"/>
      <c r="K223" s="29">
        <f>SUM(E223:J223)</f>
        <v>0</v>
      </c>
      <c r="L223" s="127"/>
      <c r="M223"/>
      <c r="N223"/>
      <c r="O223"/>
      <c r="P223"/>
    </row>
    <row r="224" spans="2:16" ht="13.5" thickBot="1" x14ac:dyDescent="0.25">
      <c r="B224" s="73" t="s">
        <v>274</v>
      </c>
      <c r="C224" s="412"/>
      <c r="D224" s="71" t="s">
        <v>235</v>
      </c>
      <c r="E224" s="413">
        <f>E123+E156+E176+E223+E195</f>
        <v>0</v>
      </c>
      <c r="F224" s="413">
        <f t="shared" ref="F224:K224" si="56">F123+F156+F176+F223+F195</f>
        <v>0</v>
      </c>
      <c r="G224" s="413">
        <f t="shared" si="56"/>
        <v>0</v>
      </c>
      <c r="H224" s="413">
        <f t="shared" si="56"/>
        <v>0</v>
      </c>
      <c r="I224" s="413">
        <f t="shared" si="56"/>
        <v>0</v>
      </c>
      <c r="J224" s="414">
        <f t="shared" si="56"/>
        <v>0</v>
      </c>
      <c r="K224" s="408">
        <f t="shared" si="56"/>
        <v>0</v>
      </c>
      <c r="L224" s="127"/>
      <c r="M224"/>
      <c r="N224"/>
      <c r="O224"/>
      <c r="P224"/>
    </row>
    <row r="225" spans="2:16" ht="13.5" thickTop="1" x14ac:dyDescent="0.2">
      <c r="F225" s="3"/>
      <c r="L225" s="127"/>
      <c r="M225"/>
      <c r="N225"/>
      <c r="O225"/>
      <c r="P225"/>
    </row>
    <row r="226" spans="2:16" x14ac:dyDescent="0.2">
      <c r="E226" s="444"/>
      <c r="F226" s="88"/>
      <c r="L226" s="127"/>
      <c r="M226"/>
      <c r="N226"/>
      <c r="O226"/>
    </row>
    <row r="227" spans="2:16" ht="13.5" thickBot="1" x14ac:dyDescent="0.25"/>
    <row r="228" spans="2:16" ht="13.5" thickTop="1" x14ac:dyDescent="0.2">
      <c r="B228" s="1068" t="str">
        <f>CONCATENATE("Подаци за годину:"," ",'Poc. strana'!$C$19-2)</f>
        <v>Подаци за годину: -2</v>
      </c>
      <c r="C228" s="1069"/>
      <c r="D228" s="1069"/>
      <c r="E228" s="1069"/>
      <c r="F228" s="1069"/>
      <c r="G228" s="1069"/>
      <c r="H228" s="1069"/>
      <c r="I228" s="1069"/>
      <c r="J228" s="1069"/>
      <c r="K228" s="30" t="s">
        <v>451</v>
      </c>
    </row>
    <row r="229" spans="2:16" x14ac:dyDescent="0.2">
      <c r="B229" s="1070" t="s">
        <v>284</v>
      </c>
      <c r="C229" s="1072" t="s">
        <v>403</v>
      </c>
      <c r="D229" s="1072" t="s">
        <v>348</v>
      </c>
      <c r="E229" s="1074" t="s">
        <v>401</v>
      </c>
      <c r="F229" s="1075"/>
      <c r="G229" s="1075"/>
      <c r="H229" s="1075"/>
      <c r="I229" s="1075"/>
      <c r="J229" s="1075"/>
      <c r="K229" s="1076"/>
    </row>
    <row r="230" spans="2:16" x14ac:dyDescent="0.2">
      <c r="B230" s="1070"/>
      <c r="C230" s="1072"/>
      <c r="D230" s="1072"/>
      <c r="E230" s="1077" t="s">
        <v>87</v>
      </c>
      <c r="F230" s="1078"/>
      <c r="G230" s="1079" t="s">
        <v>518</v>
      </c>
      <c r="H230" s="1080"/>
      <c r="I230" s="1077" t="s">
        <v>536</v>
      </c>
      <c r="J230" s="1078"/>
      <c r="K230" s="1081" t="s">
        <v>338</v>
      </c>
    </row>
    <row r="231" spans="2:16" x14ac:dyDescent="0.2">
      <c r="B231" s="1071"/>
      <c r="C231" s="1073"/>
      <c r="D231" s="1073"/>
      <c r="E231" s="43" t="str">
        <f t="shared" ref="E231:J231" si="57">+E122</f>
        <v>Директни</v>
      </c>
      <c r="F231" s="43" t="str">
        <f t="shared" si="57"/>
        <v>Заједнички</v>
      </c>
      <c r="G231" s="43" t="str">
        <f t="shared" si="57"/>
        <v>Директни</v>
      </c>
      <c r="H231" s="43" t="str">
        <f t="shared" si="57"/>
        <v>Заједнички</v>
      </c>
      <c r="I231" s="43" t="str">
        <f t="shared" si="57"/>
        <v>Директни</v>
      </c>
      <c r="J231" s="43" t="str">
        <f t="shared" si="57"/>
        <v>Заједнички</v>
      </c>
      <c r="K231" s="1082"/>
    </row>
    <row r="232" spans="2:16" x14ac:dyDescent="0.2">
      <c r="B232" s="322" t="s">
        <v>269</v>
      </c>
      <c r="C232" s="145"/>
      <c r="D232" s="323" t="s">
        <v>296</v>
      </c>
      <c r="E232" s="27">
        <f t="shared" ref="E232:K232" si="58">+E233+E250+E251+E263+E264</f>
        <v>0</v>
      </c>
      <c r="F232" s="27">
        <f t="shared" si="58"/>
        <v>0</v>
      </c>
      <c r="G232" s="27">
        <f t="shared" si="58"/>
        <v>0</v>
      </c>
      <c r="H232" s="27">
        <f t="shared" si="58"/>
        <v>0</v>
      </c>
      <c r="I232" s="27">
        <f t="shared" si="58"/>
        <v>0</v>
      </c>
      <c r="J232" s="27">
        <f t="shared" si="58"/>
        <v>0</v>
      </c>
      <c r="K232" s="29">
        <f t="shared" si="58"/>
        <v>0</v>
      </c>
    </row>
    <row r="233" spans="2:16" x14ac:dyDescent="0.2">
      <c r="B233" s="324" t="s">
        <v>314</v>
      </c>
      <c r="C233" s="325">
        <v>511</v>
      </c>
      <c r="D233" s="326" t="s">
        <v>350</v>
      </c>
      <c r="E233" s="327">
        <f t="shared" ref="E233:K233" si="59">+E234+E243</f>
        <v>0</v>
      </c>
      <c r="F233" s="327">
        <f t="shared" si="59"/>
        <v>0</v>
      </c>
      <c r="G233" s="327">
        <f t="shared" si="59"/>
        <v>0</v>
      </c>
      <c r="H233" s="327">
        <f t="shared" si="59"/>
        <v>0</v>
      </c>
      <c r="I233" s="327">
        <f t="shared" si="59"/>
        <v>0</v>
      </c>
      <c r="J233" s="367">
        <f t="shared" si="59"/>
        <v>0</v>
      </c>
      <c r="K233" s="328">
        <f t="shared" si="59"/>
        <v>0</v>
      </c>
    </row>
    <row r="234" spans="2:16" x14ac:dyDescent="0.2">
      <c r="B234" s="324" t="s">
        <v>128</v>
      </c>
      <c r="C234" s="325"/>
      <c r="D234" s="326" t="s">
        <v>207</v>
      </c>
      <c r="E234" s="327">
        <f t="shared" ref="E234:K234" si="60">+E235+E238+E242</f>
        <v>0</v>
      </c>
      <c r="F234" s="327">
        <f t="shared" si="60"/>
        <v>0</v>
      </c>
      <c r="G234" s="327">
        <f t="shared" si="60"/>
        <v>0</v>
      </c>
      <c r="H234" s="327">
        <f t="shared" si="60"/>
        <v>0</v>
      </c>
      <c r="I234" s="327">
        <f t="shared" si="60"/>
        <v>0</v>
      </c>
      <c r="J234" s="367">
        <f t="shared" si="60"/>
        <v>0</v>
      </c>
      <c r="K234" s="329">
        <f t="shared" si="60"/>
        <v>0</v>
      </c>
    </row>
    <row r="235" spans="2:16" x14ac:dyDescent="0.2">
      <c r="B235" s="25" t="s">
        <v>162</v>
      </c>
      <c r="C235" s="330"/>
      <c r="D235" s="331" t="s">
        <v>154</v>
      </c>
      <c r="E235" s="332">
        <f t="shared" ref="E235:K235" si="61">SUM(E236:E237)</f>
        <v>0</v>
      </c>
      <c r="F235" s="332">
        <f t="shared" si="61"/>
        <v>0</v>
      </c>
      <c r="G235" s="332">
        <f t="shared" si="61"/>
        <v>0</v>
      </c>
      <c r="H235" s="332">
        <f t="shared" si="61"/>
        <v>0</v>
      </c>
      <c r="I235" s="332">
        <f t="shared" si="61"/>
        <v>0</v>
      </c>
      <c r="J235" s="368">
        <f t="shared" si="61"/>
        <v>0</v>
      </c>
      <c r="K235" s="329">
        <f t="shared" si="61"/>
        <v>0</v>
      </c>
    </row>
    <row r="236" spans="2:16" x14ac:dyDescent="0.2">
      <c r="B236" s="25" t="s">
        <v>208</v>
      </c>
      <c r="C236" s="330"/>
      <c r="D236" s="331" t="s">
        <v>155</v>
      </c>
      <c r="E236" s="28"/>
      <c r="F236" s="28"/>
      <c r="G236" s="28"/>
      <c r="H236" s="28"/>
      <c r="I236" s="28"/>
      <c r="J236" s="28"/>
      <c r="K236" s="329">
        <f>SUM(E236:J236)</f>
        <v>0</v>
      </c>
    </row>
    <row r="237" spans="2:16" x14ac:dyDescent="0.2">
      <c r="B237" s="25" t="s">
        <v>209</v>
      </c>
      <c r="C237" s="330"/>
      <c r="D237" s="331" t="s">
        <v>156</v>
      </c>
      <c r="E237" s="28"/>
      <c r="F237" s="28"/>
      <c r="G237" s="28"/>
      <c r="H237" s="28"/>
      <c r="I237" s="28"/>
      <c r="J237" s="28"/>
      <c r="K237" s="329">
        <f>SUM(E237:J237)</f>
        <v>0</v>
      </c>
    </row>
    <row r="238" spans="2:16" x14ac:dyDescent="0.2">
      <c r="B238" s="25" t="s">
        <v>163</v>
      </c>
      <c r="C238" s="330"/>
      <c r="D238" s="331" t="s">
        <v>157</v>
      </c>
      <c r="E238" s="332">
        <f t="shared" ref="E238:J238" si="62">SUM(E239:E241)</f>
        <v>0</v>
      </c>
      <c r="F238" s="332">
        <f t="shared" si="62"/>
        <v>0</v>
      </c>
      <c r="G238" s="332">
        <f t="shared" si="62"/>
        <v>0</v>
      </c>
      <c r="H238" s="332">
        <f t="shared" si="62"/>
        <v>0</v>
      </c>
      <c r="I238" s="332">
        <f t="shared" si="62"/>
        <v>0</v>
      </c>
      <c r="J238" s="368">
        <f t="shared" si="62"/>
        <v>0</v>
      </c>
      <c r="K238" s="329">
        <f>SUM(K239:K241)</f>
        <v>0</v>
      </c>
    </row>
    <row r="239" spans="2:16" x14ac:dyDescent="0.2">
      <c r="B239" s="25" t="s">
        <v>210</v>
      </c>
      <c r="C239" s="330"/>
      <c r="D239" s="331" t="str">
        <f>+D236</f>
        <v>Текуће одржавање</v>
      </c>
      <c r="E239" s="28"/>
      <c r="F239" s="28"/>
      <c r="G239" s="28"/>
      <c r="H239" s="28"/>
      <c r="I239" s="28"/>
      <c r="J239" s="28"/>
      <c r="K239" s="329">
        <f>SUM(E239:J239)</f>
        <v>0</v>
      </c>
    </row>
    <row r="240" spans="2:16" x14ac:dyDescent="0.2">
      <c r="B240" s="25" t="s">
        <v>211</v>
      </c>
      <c r="C240" s="330"/>
      <c r="D240" s="331" t="str">
        <f>+D237</f>
        <v>Инвестиционо одржавање</v>
      </c>
      <c r="E240" s="28"/>
      <c r="F240" s="28"/>
      <c r="G240" s="28"/>
      <c r="H240" s="28"/>
      <c r="I240" s="28"/>
      <c r="J240" s="28"/>
      <c r="K240" s="329">
        <f>SUM(E240:J240)</f>
        <v>0</v>
      </c>
    </row>
    <row r="241" spans="2:11" x14ac:dyDescent="0.2">
      <c r="B241" s="25" t="s">
        <v>212</v>
      </c>
      <c r="C241" s="330"/>
      <c r="D241" s="331" t="s">
        <v>158</v>
      </c>
      <c r="E241" s="28"/>
      <c r="F241" s="28"/>
      <c r="G241" s="28"/>
      <c r="H241" s="28"/>
      <c r="I241" s="28"/>
      <c r="J241" s="409"/>
      <c r="K241" s="329">
        <f>SUM(E241:J241)</f>
        <v>0</v>
      </c>
    </row>
    <row r="242" spans="2:11" x14ac:dyDescent="0.2">
      <c r="B242" s="25" t="s">
        <v>213</v>
      </c>
      <c r="C242" s="330"/>
      <c r="D242" s="331" t="s">
        <v>181</v>
      </c>
      <c r="E242" s="28"/>
      <c r="F242" s="28"/>
      <c r="G242" s="28"/>
      <c r="H242" s="28"/>
      <c r="I242" s="28"/>
      <c r="J242" s="409"/>
      <c r="K242" s="329">
        <f>SUM(E242:J242)</f>
        <v>0</v>
      </c>
    </row>
    <row r="243" spans="2:11" x14ac:dyDescent="0.2">
      <c r="B243" s="25" t="s">
        <v>129</v>
      </c>
      <c r="C243" s="330"/>
      <c r="D243" s="331" t="s">
        <v>159</v>
      </c>
      <c r="E243" s="332">
        <f t="shared" ref="E243:K243" si="63">SUM(E244:E249)</f>
        <v>0</v>
      </c>
      <c r="F243" s="332">
        <f t="shared" si="63"/>
        <v>0</v>
      </c>
      <c r="G243" s="332">
        <f t="shared" si="63"/>
        <v>0</v>
      </c>
      <c r="H243" s="332">
        <f t="shared" si="63"/>
        <v>0</v>
      </c>
      <c r="I243" s="332">
        <f t="shared" si="63"/>
        <v>0</v>
      </c>
      <c r="J243" s="368">
        <f t="shared" si="63"/>
        <v>0</v>
      </c>
      <c r="K243" s="329">
        <f t="shared" si="63"/>
        <v>0</v>
      </c>
    </row>
    <row r="244" spans="2:11" x14ac:dyDescent="0.2">
      <c r="B244" s="25" t="s">
        <v>229</v>
      </c>
      <c r="C244" s="330"/>
      <c r="D244" s="331" t="s">
        <v>180</v>
      </c>
      <c r="E244" s="28"/>
      <c r="F244" s="28"/>
      <c r="G244" s="28"/>
      <c r="H244" s="28"/>
      <c r="I244" s="28"/>
      <c r="J244" s="409"/>
      <c r="K244" s="329">
        <f t="shared" ref="K244:K250" si="64">SUM(E244:J244)</f>
        <v>0</v>
      </c>
    </row>
    <row r="245" spans="2:11" x14ac:dyDescent="0.2">
      <c r="B245" s="25" t="s">
        <v>230</v>
      </c>
      <c r="C245" s="330"/>
      <c r="D245" s="331" t="s">
        <v>179</v>
      </c>
      <c r="E245" s="28"/>
      <c r="F245" s="28"/>
      <c r="G245" s="28"/>
      <c r="H245" s="28"/>
      <c r="I245" s="28"/>
      <c r="J245" s="409"/>
      <c r="K245" s="329">
        <f t="shared" si="64"/>
        <v>0</v>
      </c>
    </row>
    <row r="246" spans="2:11" x14ac:dyDescent="0.2">
      <c r="B246" s="25" t="s">
        <v>231</v>
      </c>
      <c r="C246" s="330"/>
      <c r="D246" s="331" t="s">
        <v>178</v>
      </c>
      <c r="E246" s="28"/>
      <c r="F246" s="28"/>
      <c r="G246" s="28"/>
      <c r="H246" s="28"/>
      <c r="I246" s="28"/>
      <c r="J246" s="409"/>
      <c r="K246" s="329">
        <f t="shared" si="64"/>
        <v>0</v>
      </c>
    </row>
    <row r="247" spans="2:11" x14ac:dyDescent="0.2">
      <c r="B247" s="25" t="s">
        <v>232</v>
      </c>
      <c r="C247" s="330"/>
      <c r="D247" s="331" t="s">
        <v>160</v>
      </c>
      <c r="E247" s="28"/>
      <c r="F247" s="28"/>
      <c r="G247" s="28"/>
      <c r="H247" s="28"/>
      <c r="I247" s="28"/>
      <c r="J247" s="28"/>
      <c r="K247" s="329">
        <f t="shared" si="64"/>
        <v>0</v>
      </c>
    </row>
    <row r="248" spans="2:11" x14ac:dyDescent="0.2">
      <c r="B248" s="25" t="s">
        <v>233</v>
      </c>
      <c r="C248" s="330"/>
      <c r="D248" s="331" t="s">
        <v>161</v>
      </c>
      <c r="E248" s="28"/>
      <c r="F248" s="28"/>
      <c r="G248" s="28"/>
      <c r="H248" s="28"/>
      <c r="I248" s="28"/>
      <c r="J248" s="409"/>
      <c r="K248" s="329">
        <f t="shared" si="64"/>
        <v>0</v>
      </c>
    </row>
    <row r="249" spans="2:11" x14ac:dyDescent="0.2">
      <c r="B249" s="25" t="s">
        <v>234</v>
      </c>
      <c r="C249" s="330"/>
      <c r="D249" s="331" t="s">
        <v>177</v>
      </c>
      <c r="E249" s="28"/>
      <c r="F249" s="28"/>
      <c r="G249" s="28"/>
      <c r="H249" s="28"/>
      <c r="I249" s="28"/>
      <c r="J249" s="409"/>
      <c r="K249" s="329">
        <f t="shared" si="64"/>
        <v>0</v>
      </c>
    </row>
    <row r="250" spans="2:11" x14ac:dyDescent="0.2">
      <c r="B250" s="26" t="s">
        <v>315</v>
      </c>
      <c r="C250" s="333">
        <v>512</v>
      </c>
      <c r="D250" s="334" t="s">
        <v>351</v>
      </c>
      <c r="E250" s="149"/>
      <c r="F250" s="149"/>
      <c r="G250" s="149"/>
      <c r="H250" s="149"/>
      <c r="I250" s="149"/>
      <c r="J250" s="149"/>
      <c r="K250" s="335">
        <f t="shared" si="64"/>
        <v>0</v>
      </c>
    </row>
    <row r="251" spans="2:11" x14ac:dyDescent="0.2">
      <c r="B251" s="25" t="s">
        <v>316</v>
      </c>
      <c r="C251" s="330">
        <v>513</v>
      </c>
      <c r="D251" s="331" t="s">
        <v>297</v>
      </c>
      <c r="E251" s="332">
        <f>+E252+E255+E261+E262</f>
        <v>0</v>
      </c>
      <c r="F251" s="332">
        <f t="shared" ref="F251:K251" si="65">+F252+F255+F261+F262</f>
        <v>0</v>
      </c>
      <c r="G251" s="332">
        <f t="shared" si="65"/>
        <v>0</v>
      </c>
      <c r="H251" s="332">
        <f t="shared" si="65"/>
        <v>0</v>
      </c>
      <c r="I251" s="332">
        <f t="shared" si="65"/>
        <v>0</v>
      </c>
      <c r="J251" s="368">
        <f t="shared" si="65"/>
        <v>0</v>
      </c>
      <c r="K251" s="329">
        <f t="shared" si="65"/>
        <v>0</v>
      </c>
    </row>
    <row r="252" spans="2:11" x14ac:dyDescent="0.2">
      <c r="B252" s="324" t="s">
        <v>61</v>
      </c>
      <c r="C252" s="325"/>
      <c r="D252" s="336" t="s">
        <v>65</v>
      </c>
      <c r="E252" s="673">
        <f t="shared" ref="E252:J252" si="66">SUM(E253:E254)</f>
        <v>0</v>
      </c>
      <c r="F252" s="673">
        <f t="shared" si="66"/>
        <v>0</v>
      </c>
      <c r="G252" s="673">
        <f t="shared" si="66"/>
        <v>0</v>
      </c>
      <c r="H252" s="673">
        <f t="shared" si="66"/>
        <v>0</v>
      </c>
      <c r="I252" s="673">
        <f t="shared" si="66"/>
        <v>0</v>
      </c>
      <c r="J252" s="674">
        <f t="shared" si="66"/>
        <v>0</v>
      </c>
      <c r="K252" s="328">
        <f>SUM(E252:J252)</f>
        <v>0</v>
      </c>
    </row>
    <row r="253" spans="2:11" x14ac:dyDescent="0.2">
      <c r="B253" s="324" t="s">
        <v>563</v>
      </c>
      <c r="C253" s="325"/>
      <c r="D253" s="336" t="s">
        <v>565</v>
      </c>
      <c r="E253" s="149"/>
      <c r="F253" s="149"/>
      <c r="G253" s="149"/>
      <c r="H253" s="149"/>
      <c r="I253" s="149"/>
      <c r="J253" s="410"/>
      <c r="K253" s="328">
        <f>SUM(E253:J253)</f>
        <v>0</v>
      </c>
    </row>
    <row r="254" spans="2:11" ht="25.5" x14ac:dyDescent="0.2">
      <c r="B254" s="324" t="s">
        <v>564</v>
      </c>
      <c r="C254" s="325"/>
      <c r="D254" s="672" t="s">
        <v>566</v>
      </c>
      <c r="E254" s="149"/>
      <c r="F254" s="149"/>
      <c r="G254" s="149"/>
      <c r="H254" s="149"/>
      <c r="I254" s="149"/>
      <c r="J254" s="410"/>
      <c r="K254" s="328">
        <f>SUM(E254:J254)</f>
        <v>0</v>
      </c>
    </row>
    <row r="255" spans="2:11" x14ac:dyDescent="0.2">
      <c r="B255" s="25" t="s">
        <v>62</v>
      </c>
      <c r="C255" s="330"/>
      <c r="D255" s="17" t="s">
        <v>164</v>
      </c>
      <c r="E255" s="332">
        <f t="shared" ref="E255:K255" si="67">SUM(E256:E260)</f>
        <v>0</v>
      </c>
      <c r="F255" s="332">
        <f t="shared" si="67"/>
        <v>0</v>
      </c>
      <c r="G255" s="332">
        <f t="shared" si="67"/>
        <v>0</v>
      </c>
      <c r="H255" s="332">
        <f t="shared" si="67"/>
        <v>0</v>
      </c>
      <c r="I255" s="332">
        <f t="shared" si="67"/>
        <v>0</v>
      </c>
      <c r="J255" s="368">
        <f t="shared" si="67"/>
        <v>0</v>
      </c>
      <c r="K255" s="329">
        <f t="shared" si="67"/>
        <v>0</v>
      </c>
    </row>
    <row r="256" spans="2:11" x14ac:dyDescent="0.2">
      <c r="B256" s="25" t="s">
        <v>172</v>
      </c>
      <c r="C256" s="333"/>
      <c r="D256" s="17" t="s">
        <v>165</v>
      </c>
      <c r="E256" s="149"/>
      <c r="F256" s="149"/>
      <c r="G256" s="149"/>
      <c r="H256" s="149"/>
      <c r="I256" s="149"/>
      <c r="J256" s="410"/>
      <c r="K256" s="329">
        <f>SUM(E256:J256)</f>
        <v>0</v>
      </c>
    </row>
    <row r="257" spans="2:11" x14ac:dyDescent="0.2">
      <c r="B257" s="26" t="s">
        <v>173</v>
      </c>
      <c r="C257" s="333"/>
      <c r="D257" s="17" t="s">
        <v>166</v>
      </c>
      <c r="E257" s="149"/>
      <c r="F257" s="149"/>
      <c r="G257" s="149"/>
      <c r="H257" s="149"/>
      <c r="I257" s="149"/>
      <c r="J257" s="410"/>
      <c r="K257" s="329">
        <f t="shared" ref="K257:K264" si="68">SUM(E257:J257)</f>
        <v>0</v>
      </c>
    </row>
    <row r="258" spans="2:11" x14ac:dyDescent="0.2">
      <c r="B258" s="25" t="s">
        <v>174</v>
      </c>
      <c r="C258" s="333"/>
      <c r="D258" s="17" t="s">
        <v>167</v>
      </c>
      <c r="E258" s="149"/>
      <c r="F258" s="149"/>
      <c r="G258" s="149"/>
      <c r="H258" s="149"/>
      <c r="I258" s="149"/>
      <c r="J258" s="410"/>
      <c r="K258" s="329">
        <f t="shared" si="68"/>
        <v>0</v>
      </c>
    </row>
    <row r="259" spans="2:11" x14ac:dyDescent="0.2">
      <c r="B259" s="26" t="s">
        <v>175</v>
      </c>
      <c r="C259" s="333"/>
      <c r="D259" s="17" t="s">
        <v>168</v>
      </c>
      <c r="E259" s="149"/>
      <c r="F259" s="149"/>
      <c r="G259" s="149"/>
      <c r="H259" s="149"/>
      <c r="I259" s="149"/>
      <c r="J259" s="410"/>
      <c r="K259" s="329">
        <f t="shared" si="68"/>
        <v>0</v>
      </c>
    </row>
    <row r="260" spans="2:11" x14ac:dyDescent="0.2">
      <c r="B260" s="25" t="s">
        <v>176</v>
      </c>
      <c r="C260" s="333"/>
      <c r="D260" s="337" t="s">
        <v>169</v>
      </c>
      <c r="E260" s="149"/>
      <c r="F260" s="149"/>
      <c r="G260" s="149"/>
      <c r="H260" s="149"/>
      <c r="I260" s="149"/>
      <c r="J260" s="410"/>
      <c r="K260" s="329">
        <f t="shared" si="68"/>
        <v>0</v>
      </c>
    </row>
    <row r="261" spans="2:11" x14ac:dyDescent="0.2">
      <c r="B261" s="26" t="s">
        <v>63</v>
      </c>
      <c r="C261" s="333"/>
      <c r="D261" s="337" t="s">
        <v>170</v>
      </c>
      <c r="E261" s="149"/>
      <c r="F261" s="149"/>
      <c r="G261" s="149"/>
      <c r="H261" s="149"/>
      <c r="I261" s="149"/>
      <c r="J261" s="410"/>
      <c r="K261" s="329">
        <f t="shared" si="68"/>
        <v>0</v>
      </c>
    </row>
    <row r="262" spans="2:11" x14ac:dyDescent="0.2">
      <c r="B262" s="26" t="s">
        <v>171</v>
      </c>
      <c r="C262" s="333"/>
      <c r="D262" s="340" t="s">
        <v>64</v>
      </c>
      <c r="E262" s="149"/>
      <c r="F262" s="149"/>
      <c r="G262" s="149"/>
      <c r="H262" s="149"/>
      <c r="I262" s="149"/>
      <c r="J262" s="410"/>
      <c r="K262" s="335">
        <f t="shared" si="68"/>
        <v>0</v>
      </c>
    </row>
    <row r="263" spans="2:11" x14ac:dyDescent="0.2">
      <c r="B263" s="25" t="s">
        <v>612</v>
      </c>
      <c r="C263" s="330">
        <v>514</v>
      </c>
      <c r="D263" s="173" t="s">
        <v>610</v>
      </c>
      <c r="E263" s="305"/>
      <c r="F263" s="149"/>
      <c r="G263" s="149"/>
      <c r="H263" s="149"/>
      <c r="I263" s="149"/>
      <c r="J263" s="410"/>
      <c r="K263" s="329">
        <f t="shared" si="68"/>
        <v>0</v>
      </c>
    </row>
    <row r="264" spans="2:11" x14ac:dyDescent="0.2">
      <c r="B264" s="338" t="s">
        <v>613</v>
      </c>
      <c r="C264" s="339">
        <v>515</v>
      </c>
      <c r="D264" s="708" t="s">
        <v>611</v>
      </c>
      <c r="E264" s="282"/>
      <c r="F264" s="149"/>
      <c r="G264" s="149"/>
      <c r="H264" s="149"/>
      <c r="I264" s="149"/>
      <c r="J264" s="410"/>
      <c r="K264" s="341">
        <f t="shared" si="68"/>
        <v>0</v>
      </c>
    </row>
    <row r="265" spans="2:11" x14ac:dyDescent="0.2">
      <c r="B265" s="322" t="s">
        <v>270</v>
      </c>
      <c r="C265" s="145"/>
      <c r="D265" s="16" t="s">
        <v>298</v>
      </c>
      <c r="E265" s="27">
        <f t="shared" ref="E265:J265" si="69">SUM(E266:E274)</f>
        <v>0</v>
      </c>
      <c r="F265" s="27">
        <f t="shared" si="69"/>
        <v>0</v>
      </c>
      <c r="G265" s="27">
        <f t="shared" si="69"/>
        <v>0</v>
      </c>
      <c r="H265" s="27">
        <f t="shared" si="69"/>
        <v>0</v>
      </c>
      <c r="I265" s="27">
        <f t="shared" si="69"/>
        <v>0</v>
      </c>
      <c r="J265" s="200">
        <f t="shared" si="69"/>
        <v>0</v>
      </c>
      <c r="K265" s="29">
        <f>SUM(K266:K274)</f>
        <v>0</v>
      </c>
    </row>
    <row r="266" spans="2:11" x14ac:dyDescent="0.2">
      <c r="B266" s="324" t="s">
        <v>317</v>
      </c>
      <c r="C266" s="325">
        <v>520</v>
      </c>
      <c r="D266" s="326" t="s">
        <v>353</v>
      </c>
      <c r="E266" s="281"/>
      <c r="F266" s="281"/>
      <c r="G266" s="281"/>
      <c r="H266" s="281"/>
      <c r="I266" s="281"/>
      <c r="J266" s="281"/>
      <c r="K266" s="328">
        <f t="shared" ref="K266:K273" si="70">SUM(E266:J266)</f>
        <v>0</v>
      </c>
    </row>
    <row r="267" spans="2:11" x14ac:dyDescent="0.2">
      <c r="B267" s="25" t="s">
        <v>318</v>
      </c>
      <c r="C267" s="330">
        <v>521</v>
      </c>
      <c r="D267" s="331" t="s">
        <v>354</v>
      </c>
      <c r="E267" s="28"/>
      <c r="F267" s="281"/>
      <c r="G267" s="281"/>
      <c r="H267" s="281"/>
      <c r="I267" s="281"/>
      <c r="J267" s="281"/>
      <c r="K267" s="329">
        <f t="shared" si="70"/>
        <v>0</v>
      </c>
    </row>
    <row r="268" spans="2:11" x14ac:dyDescent="0.2">
      <c r="B268" s="25" t="s">
        <v>319</v>
      </c>
      <c r="C268" s="330">
        <v>522</v>
      </c>
      <c r="D268" s="331" t="s">
        <v>355</v>
      </c>
      <c r="E268" s="28"/>
      <c r="F268" s="281"/>
      <c r="G268" s="281"/>
      <c r="H268" s="281"/>
      <c r="I268" s="281"/>
      <c r="J268" s="281"/>
      <c r="K268" s="329">
        <f t="shared" si="70"/>
        <v>0</v>
      </c>
    </row>
    <row r="269" spans="2:11" x14ac:dyDescent="0.2">
      <c r="B269" s="25" t="s">
        <v>329</v>
      </c>
      <c r="C269" s="330">
        <v>523</v>
      </c>
      <c r="D269" s="331" t="s">
        <v>356</v>
      </c>
      <c r="E269" s="28"/>
      <c r="F269" s="281"/>
      <c r="G269" s="281"/>
      <c r="H269" s="281"/>
      <c r="I269" s="281"/>
      <c r="J269" s="281"/>
      <c r="K269" s="329">
        <f t="shared" si="70"/>
        <v>0</v>
      </c>
    </row>
    <row r="270" spans="2:11" x14ac:dyDescent="0.2">
      <c r="B270" s="25" t="s">
        <v>330</v>
      </c>
      <c r="C270" s="330">
        <v>524</v>
      </c>
      <c r="D270" s="331" t="s">
        <v>357</v>
      </c>
      <c r="E270" s="28"/>
      <c r="F270" s="281"/>
      <c r="G270" s="281"/>
      <c r="H270" s="281"/>
      <c r="I270" s="281"/>
      <c r="J270" s="281"/>
      <c r="K270" s="329">
        <f t="shared" si="70"/>
        <v>0</v>
      </c>
    </row>
    <row r="271" spans="2:11" x14ac:dyDescent="0.2">
      <c r="B271" s="25" t="s">
        <v>331</v>
      </c>
      <c r="C271" s="330">
        <v>525</v>
      </c>
      <c r="D271" s="331" t="s">
        <v>358</v>
      </c>
      <c r="E271" s="28"/>
      <c r="F271" s="281"/>
      <c r="G271" s="281"/>
      <c r="H271" s="281"/>
      <c r="I271" s="281"/>
      <c r="J271" s="281"/>
      <c r="K271" s="329">
        <f t="shared" si="70"/>
        <v>0</v>
      </c>
    </row>
    <row r="272" spans="2:11" x14ac:dyDescent="0.2">
      <c r="B272" s="25" t="s">
        <v>332</v>
      </c>
      <c r="C272" s="330">
        <v>526</v>
      </c>
      <c r="D272" s="331" t="s">
        <v>397</v>
      </c>
      <c r="E272" s="28"/>
      <c r="F272" s="281"/>
      <c r="G272" s="281"/>
      <c r="H272" s="281"/>
      <c r="I272" s="281"/>
      <c r="J272" s="281"/>
      <c r="K272" s="329">
        <f t="shared" si="70"/>
        <v>0</v>
      </c>
    </row>
    <row r="273" spans="2:11" x14ac:dyDescent="0.2">
      <c r="B273" s="25" t="s">
        <v>333</v>
      </c>
      <c r="C273" s="330">
        <v>528</v>
      </c>
      <c r="D273" s="331" t="s">
        <v>801</v>
      </c>
      <c r="E273" s="28"/>
      <c r="F273" s="281"/>
      <c r="G273" s="281"/>
      <c r="H273" s="281"/>
      <c r="I273" s="281"/>
      <c r="J273" s="411"/>
      <c r="K273" s="329">
        <f t="shared" si="70"/>
        <v>0</v>
      </c>
    </row>
    <row r="274" spans="2:11" x14ac:dyDescent="0.2">
      <c r="B274" s="25" t="s">
        <v>948</v>
      </c>
      <c r="C274" s="330">
        <v>529</v>
      </c>
      <c r="D274" s="331" t="s">
        <v>359</v>
      </c>
      <c r="E274" s="332">
        <f t="shared" ref="E274:J274" si="71">SUM(E275:E284)</f>
        <v>0</v>
      </c>
      <c r="F274" s="332">
        <f t="shared" si="71"/>
        <v>0</v>
      </c>
      <c r="G274" s="332">
        <f t="shared" si="71"/>
        <v>0</v>
      </c>
      <c r="H274" s="332">
        <f t="shared" si="71"/>
        <v>0</v>
      </c>
      <c r="I274" s="332">
        <f t="shared" si="71"/>
        <v>0</v>
      </c>
      <c r="J274" s="368">
        <f t="shared" si="71"/>
        <v>0</v>
      </c>
      <c r="K274" s="329">
        <f>SUM(K275:K284)</f>
        <v>0</v>
      </c>
    </row>
    <row r="275" spans="2:11" x14ac:dyDescent="0.2">
      <c r="B275" s="25" t="s">
        <v>949</v>
      </c>
      <c r="C275" s="330"/>
      <c r="D275" s="331" t="s">
        <v>134</v>
      </c>
      <c r="E275" s="28"/>
      <c r="F275" s="28"/>
      <c r="G275" s="28"/>
      <c r="H275" s="28"/>
      <c r="I275" s="28"/>
      <c r="J275" s="28"/>
      <c r="K275" s="329">
        <f t="shared" ref="K275:K284" si="72">SUM(E275:J275)</f>
        <v>0</v>
      </c>
    </row>
    <row r="276" spans="2:11" x14ac:dyDescent="0.2">
      <c r="B276" s="25" t="s">
        <v>950</v>
      </c>
      <c r="C276" s="330"/>
      <c r="D276" s="331" t="s">
        <v>135</v>
      </c>
      <c r="E276" s="28"/>
      <c r="F276" s="28"/>
      <c r="G276" s="28"/>
      <c r="H276" s="28"/>
      <c r="I276" s="28"/>
      <c r="J276" s="28"/>
      <c r="K276" s="329">
        <f t="shared" si="72"/>
        <v>0</v>
      </c>
    </row>
    <row r="277" spans="2:11" x14ac:dyDescent="0.2">
      <c r="B277" s="25" t="s">
        <v>951</v>
      </c>
      <c r="C277" s="330"/>
      <c r="D277" s="331" t="s">
        <v>136</v>
      </c>
      <c r="E277" s="28"/>
      <c r="F277" s="28"/>
      <c r="G277" s="28"/>
      <c r="H277" s="28"/>
      <c r="I277" s="28"/>
      <c r="J277" s="28"/>
      <c r="K277" s="329">
        <f t="shared" si="72"/>
        <v>0</v>
      </c>
    </row>
    <row r="278" spans="2:11" x14ac:dyDescent="0.2">
      <c r="B278" s="25" t="s">
        <v>952</v>
      </c>
      <c r="C278" s="330"/>
      <c r="D278" s="331" t="s">
        <v>137</v>
      </c>
      <c r="E278" s="28"/>
      <c r="F278" s="28"/>
      <c r="G278" s="28"/>
      <c r="H278" s="28"/>
      <c r="I278" s="28"/>
      <c r="J278" s="28"/>
      <c r="K278" s="329">
        <f t="shared" si="72"/>
        <v>0</v>
      </c>
    </row>
    <row r="279" spans="2:11" x14ac:dyDescent="0.2">
      <c r="B279" s="25" t="s">
        <v>953</v>
      </c>
      <c r="C279" s="330"/>
      <c r="D279" s="331" t="s">
        <v>138</v>
      </c>
      <c r="E279" s="28"/>
      <c r="F279" s="28"/>
      <c r="G279" s="28"/>
      <c r="H279" s="28"/>
      <c r="I279" s="28"/>
      <c r="J279" s="28"/>
      <c r="K279" s="329">
        <f t="shared" si="72"/>
        <v>0</v>
      </c>
    </row>
    <row r="280" spans="2:11" x14ac:dyDescent="0.2">
      <c r="B280" s="25" t="s">
        <v>954</v>
      </c>
      <c r="C280" s="330"/>
      <c r="D280" s="331" t="s">
        <v>139</v>
      </c>
      <c r="E280" s="28"/>
      <c r="F280" s="28"/>
      <c r="G280" s="28"/>
      <c r="H280" s="28"/>
      <c r="I280" s="28"/>
      <c r="J280" s="28"/>
      <c r="K280" s="329">
        <f t="shared" si="72"/>
        <v>0</v>
      </c>
    </row>
    <row r="281" spans="2:11" x14ac:dyDescent="0.2">
      <c r="B281" s="25" t="s">
        <v>955</v>
      </c>
      <c r="C281" s="330"/>
      <c r="D281" s="331" t="s">
        <v>140</v>
      </c>
      <c r="E281" s="28"/>
      <c r="F281" s="28"/>
      <c r="G281" s="28"/>
      <c r="H281" s="28"/>
      <c r="I281" s="28"/>
      <c r="J281" s="28"/>
      <c r="K281" s="329">
        <f t="shared" si="72"/>
        <v>0</v>
      </c>
    </row>
    <row r="282" spans="2:11" x14ac:dyDescent="0.2">
      <c r="B282" s="25" t="s">
        <v>956</v>
      </c>
      <c r="C282" s="330"/>
      <c r="D282" s="331" t="s">
        <v>141</v>
      </c>
      <c r="E282" s="28"/>
      <c r="F282" s="28"/>
      <c r="G282" s="28"/>
      <c r="H282" s="28"/>
      <c r="I282" s="28"/>
      <c r="J282" s="28"/>
      <c r="K282" s="329">
        <f t="shared" si="72"/>
        <v>0</v>
      </c>
    </row>
    <row r="283" spans="2:11" x14ac:dyDescent="0.2">
      <c r="B283" s="25" t="s">
        <v>957</v>
      </c>
      <c r="C283" s="330"/>
      <c r="D283" s="331" t="s">
        <v>142</v>
      </c>
      <c r="E283" s="28"/>
      <c r="F283" s="28"/>
      <c r="G283" s="28"/>
      <c r="H283" s="28"/>
      <c r="I283" s="28"/>
      <c r="J283" s="28"/>
      <c r="K283" s="329">
        <f t="shared" si="72"/>
        <v>0</v>
      </c>
    </row>
    <row r="284" spans="2:11" x14ac:dyDescent="0.2">
      <c r="B284" s="25" t="s">
        <v>958</v>
      </c>
      <c r="C284" s="339"/>
      <c r="D284" s="342" t="s">
        <v>143</v>
      </c>
      <c r="E284" s="282"/>
      <c r="F284" s="28"/>
      <c r="G284" s="28"/>
      <c r="H284" s="28"/>
      <c r="I284" s="28"/>
      <c r="J284" s="28"/>
      <c r="K284" s="329">
        <f t="shared" si="72"/>
        <v>0</v>
      </c>
    </row>
    <row r="285" spans="2:11" x14ac:dyDescent="0.2">
      <c r="B285" s="322" t="s">
        <v>271</v>
      </c>
      <c r="C285" s="145"/>
      <c r="D285" s="16" t="s">
        <v>299</v>
      </c>
      <c r="E285" s="27">
        <f t="shared" ref="E285:J285" si="73">+E286+E287+E290+E291+E292+E293+E294+E295+E296</f>
        <v>0</v>
      </c>
      <c r="F285" s="27">
        <f t="shared" si="73"/>
        <v>0</v>
      </c>
      <c r="G285" s="27">
        <f t="shared" si="73"/>
        <v>0</v>
      </c>
      <c r="H285" s="27">
        <f t="shared" si="73"/>
        <v>0</v>
      </c>
      <c r="I285" s="27">
        <f t="shared" si="73"/>
        <v>0</v>
      </c>
      <c r="J285" s="200">
        <f t="shared" si="73"/>
        <v>0</v>
      </c>
      <c r="K285" s="29">
        <f>+K286+K287+K290+K291+K292+K293+K294+K295+K296</f>
        <v>0</v>
      </c>
    </row>
    <row r="286" spans="2:11" x14ac:dyDescent="0.2">
      <c r="B286" s="324" t="s">
        <v>321</v>
      </c>
      <c r="C286" s="325">
        <v>530</v>
      </c>
      <c r="D286" s="326" t="s">
        <v>361</v>
      </c>
      <c r="E286" s="281"/>
      <c r="F286" s="281"/>
      <c r="G286" s="281"/>
      <c r="H286" s="281"/>
      <c r="I286" s="281"/>
      <c r="J286" s="411"/>
      <c r="K286" s="328">
        <f>SUM(E286:J286)</f>
        <v>0</v>
      </c>
    </row>
    <row r="287" spans="2:11" x14ac:dyDescent="0.2">
      <c r="B287" s="25" t="s">
        <v>322</v>
      </c>
      <c r="C287" s="330">
        <v>531</v>
      </c>
      <c r="D287" s="331" t="s">
        <v>301</v>
      </c>
      <c r="E287" s="332">
        <f t="shared" ref="E287:J287" si="74">SUM(E288:E289)</f>
        <v>0</v>
      </c>
      <c r="F287" s="332">
        <f t="shared" si="74"/>
        <v>0</v>
      </c>
      <c r="G287" s="332">
        <f t="shared" si="74"/>
        <v>0</v>
      </c>
      <c r="H287" s="332">
        <f t="shared" si="74"/>
        <v>0</v>
      </c>
      <c r="I287" s="332">
        <f t="shared" si="74"/>
        <v>0</v>
      </c>
      <c r="J287" s="368">
        <f t="shared" si="74"/>
        <v>0</v>
      </c>
      <c r="K287" s="329">
        <f>SUM(K288:K289)</f>
        <v>0</v>
      </c>
    </row>
    <row r="288" spans="2:11" x14ac:dyDescent="0.2">
      <c r="B288" s="25" t="s">
        <v>183</v>
      </c>
      <c r="C288" s="330"/>
      <c r="D288" s="331" t="s">
        <v>185</v>
      </c>
      <c r="E288" s="28"/>
      <c r="F288" s="28"/>
      <c r="G288" s="28"/>
      <c r="H288" s="28"/>
      <c r="I288" s="28"/>
      <c r="J288" s="409"/>
      <c r="K288" s="329">
        <f t="shared" ref="K288:K295" si="75">SUM(E288:J288)</f>
        <v>0</v>
      </c>
    </row>
    <row r="289" spans="2:11" x14ac:dyDescent="0.2">
      <c r="B289" s="25" t="s">
        <v>184</v>
      </c>
      <c r="C289" s="330"/>
      <c r="D289" s="331" t="s">
        <v>186</v>
      </c>
      <c r="E289" s="28"/>
      <c r="F289" s="28"/>
      <c r="G289" s="28"/>
      <c r="H289" s="28"/>
      <c r="I289" s="28"/>
      <c r="J289" s="28"/>
      <c r="K289" s="329">
        <f t="shared" si="75"/>
        <v>0</v>
      </c>
    </row>
    <row r="290" spans="2:11" x14ac:dyDescent="0.2">
      <c r="B290" s="612" t="s">
        <v>320</v>
      </c>
      <c r="C290" s="613">
        <v>532</v>
      </c>
      <c r="D290" s="614" t="s">
        <v>300</v>
      </c>
      <c r="E290" s="28"/>
      <c r="F290" s="28"/>
      <c r="G290" s="28"/>
      <c r="H290" s="28"/>
      <c r="I290" s="28"/>
      <c r="J290" s="409"/>
      <c r="K290" s="329">
        <f t="shared" si="75"/>
        <v>0</v>
      </c>
    </row>
    <row r="291" spans="2:11" x14ac:dyDescent="0.2">
      <c r="B291" s="25" t="s">
        <v>323</v>
      </c>
      <c r="C291" s="330">
        <v>533</v>
      </c>
      <c r="D291" s="331" t="s">
        <v>302</v>
      </c>
      <c r="E291" s="28"/>
      <c r="F291" s="28"/>
      <c r="G291" s="28"/>
      <c r="H291" s="28"/>
      <c r="I291" s="28"/>
      <c r="J291" s="409"/>
      <c r="K291" s="329">
        <f t="shared" si="75"/>
        <v>0</v>
      </c>
    </row>
    <row r="292" spans="2:11" x14ac:dyDescent="0.2">
      <c r="B292" s="25" t="s">
        <v>324</v>
      </c>
      <c r="C292" s="330">
        <v>534</v>
      </c>
      <c r="D292" s="331" t="s">
        <v>182</v>
      </c>
      <c r="E292" s="28"/>
      <c r="F292" s="28"/>
      <c r="G292" s="28"/>
      <c r="H292" s="28"/>
      <c r="I292" s="28"/>
      <c r="J292" s="409"/>
      <c r="K292" s="329">
        <f t="shared" si="75"/>
        <v>0</v>
      </c>
    </row>
    <row r="293" spans="2:11" x14ac:dyDescent="0.2">
      <c r="B293" s="25" t="s">
        <v>335</v>
      </c>
      <c r="C293" s="330">
        <v>535</v>
      </c>
      <c r="D293" s="331" t="s">
        <v>303</v>
      </c>
      <c r="E293" s="28"/>
      <c r="F293" s="28"/>
      <c r="G293" s="28"/>
      <c r="H293" s="28"/>
      <c r="I293" s="28"/>
      <c r="J293" s="409"/>
      <c r="K293" s="329">
        <f t="shared" si="75"/>
        <v>0</v>
      </c>
    </row>
    <row r="294" spans="2:11" x14ac:dyDescent="0.2">
      <c r="B294" s="25" t="s">
        <v>336</v>
      </c>
      <c r="C294" s="330">
        <v>536</v>
      </c>
      <c r="D294" s="331" t="s">
        <v>362</v>
      </c>
      <c r="E294" s="28"/>
      <c r="F294" s="28"/>
      <c r="G294" s="28"/>
      <c r="H294" s="28"/>
      <c r="I294" s="28"/>
      <c r="J294" s="409"/>
      <c r="K294" s="329">
        <f t="shared" si="75"/>
        <v>0</v>
      </c>
    </row>
    <row r="295" spans="2:11" x14ac:dyDescent="0.2">
      <c r="B295" s="25" t="s">
        <v>337</v>
      </c>
      <c r="C295" s="330">
        <v>537</v>
      </c>
      <c r="D295" s="337" t="s">
        <v>219</v>
      </c>
      <c r="E295" s="28"/>
      <c r="F295" s="28"/>
      <c r="G295" s="28"/>
      <c r="H295" s="28"/>
      <c r="I295" s="28"/>
      <c r="J295" s="409"/>
      <c r="K295" s="329">
        <f t="shared" si="75"/>
        <v>0</v>
      </c>
    </row>
    <row r="296" spans="2:11" x14ac:dyDescent="0.2">
      <c r="B296" s="25" t="s">
        <v>220</v>
      </c>
      <c r="C296" s="330">
        <v>539</v>
      </c>
      <c r="D296" s="331" t="s">
        <v>363</v>
      </c>
      <c r="E296" s="332">
        <f t="shared" ref="E296:J296" si="76">SUM(E297:E303)</f>
        <v>0</v>
      </c>
      <c r="F296" s="332">
        <f t="shared" si="76"/>
        <v>0</v>
      </c>
      <c r="G296" s="332">
        <f t="shared" si="76"/>
        <v>0</v>
      </c>
      <c r="H296" s="332">
        <f t="shared" si="76"/>
        <v>0</v>
      </c>
      <c r="I296" s="332">
        <f t="shared" si="76"/>
        <v>0</v>
      </c>
      <c r="J296" s="368">
        <f t="shared" si="76"/>
        <v>0</v>
      </c>
      <c r="K296" s="329">
        <f>SUM(K297:K303)</f>
        <v>0</v>
      </c>
    </row>
    <row r="297" spans="2:11" x14ac:dyDescent="0.2">
      <c r="B297" s="25" t="s">
        <v>221</v>
      </c>
      <c r="C297" s="330"/>
      <c r="D297" s="331" t="s">
        <v>188</v>
      </c>
      <c r="E297" s="28"/>
      <c r="F297" s="28"/>
      <c r="G297" s="28"/>
      <c r="H297" s="28"/>
      <c r="I297" s="28"/>
      <c r="J297" s="409"/>
      <c r="K297" s="329">
        <f t="shared" ref="K297:K303" si="77">SUM(E297:J297)</f>
        <v>0</v>
      </c>
    </row>
    <row r="298" spans="2:11" x14ac:dyDescent="0.2">
      <c r="B298" s="25" t="s">
        <v>222</v>
      </c>
      <c r="C298" s="330"/>
      <c r="D298" s="331" t="s">
        <v>187</v>
      </c>
      <c r="E298" s="28"/>
      <c r="F298" s="28"/>
      <c r="G298" s="28"/>
      <c r="H298" s="28"/>
      <c r="I298" s="28"/>
      <c r="J298" s="409"/>
      <c r="K298" s="329">
        <f t="shared" si="77"/>
        <v>0</v>
      </c>
    </row>
    <row r="299" spans="2:11" x14ac:dyDescent="0.2">
      <c r="B299" s="25" t="s">
        <v>223</v>
      </c>
      <c r="C299" s="330"/>
      <c r="D299" s="331" t="s">
        <v>189</v>
      </c>
      <c r="E299" s="28"/>
      <c r="F299" s="28"/>
      <c r="G299" s="28"/>
      <c r="H299" s="28"/>
      <c r="I299" s="28"/>
      <c r="J299" s="409"/>
      <c r="K299" s="329">
        <f t="shared" si="77"/>
        <v>0</v>
      </c>
    </row>
    <row r="300" spans="2:11" x14ac:dyDescent="0.2">
      <c r="B300" s="25" t="s">
        <v>224</v>
      </c>
      <c r="C300" s="330"/>
      <c r="D300" s="331" t="s">
        <v>299</v>
      </c>
      <c r="E300" s="28"/>
      <c r="F300" s="28"/>
      <c r="G300" s="28"/>
      <c r="H300" s="28"/>
      <c r="I300" s="28"/>
      <c r="J300" s="409"/>
      <c r="K300" s="329">
        <f t="shared" si="77"/>
        <v>0</v>
      </c>
    </row>
    <row r="301" spans="2:11" x14ac:dyDescent="0.2">
      <c r="B301" s="25" t="s">
        <v>225</v>
      </c>
      <c r="C301" s="330"/>
      <c r="D301" s="331" t="s">
        <v>190</v>
      </c>
      <c r="E301" s="28"/>
      <c r="F301" s="28"/>
      <c r="G301" s="28"/>
      <c r="H301" s="28"/>
      <c r="I301" s="28"/>
      <c r="J301" s="28"/>
      <c r="K301" s="329">
        <f t="shared" si="77"/>
        <v>0</v>
      </c>
    </row>
    <row r="302" spans="2:11" x14ac:dyDescent="0.2">
      <c r="B302" s="25" t="s">
        <v>226</v>
      </c>
      <c r="C302" s="330"/>
      <c r="D302" s="331" t="s">
        <v>367</v>
      </c>
      <c r="E302" s="28"/>
      <c r="F302" s="28"/>
      <c r="G302" s="28"/>
      <c r="H302" s="28"/>
      <c r="I302" s="28"/>
      <c r="J302" s="409"/>
      <c r="K302" s="329">
        <f t="shared" si="77"/>
        <v>0</v>
      </c>
    </row>
    <row r="303" spans="2:11" x14ac:dyDescent="0.2">
      <c r="B303" s="26" t="s">
        <v>227</v>
      </c>
      <c r="C303" s="333"/>
      <c r="D303" s="334" t="s">
        <v>191</v>
      </c>
      <c r="E303" s="282"/>
      <c r="F303" s="282"/>
      <c r="G303" s="282"/>
      <c r="H303" s="282"/>
      <c r="I303" s="282"/>
      <c r="J303" s="282"/>
      <c r="K303" s="335">
        <f t="shared" si="77"/>
        <v>0</v>
      </c>
    </row>
    <row r="304" spans="2:11" x14ac:dyDescent="0.2">
      <c r="B304" s="322">
        <v>4</v>
      </c>
      <c r="C304" s="145"/>
      <c r="D304" s="16" t="s">
        <v>304</v>
      </c>
      <c r="E304" s="27">
        <f t="shared" ref="E304:J304" si="78">+E305+E310+E311+E316+E317+E318+E326+E327</f>
        <v>0</v>
      </c>
      <c r="F304" s="27">
        <f t="shared" si="78"/>
        <v>0</v>
      </c>
      <c r="G304" s="27">
        <f t="shared" si="78"/>
        <v>0</v>
      </c>
      <c r="H304" s="27">
        <f t="shared" si="78"/>
        <v>0</v>
      </c>
      <c r="I304" s="27">
        <f t="shared" si="78"/>
        <v>0</v>
      </c>
      <c r="J304" s="200">
        <f t="shared" si="78"/>
        <v>0</v>
      </c>
      <c r="K304" s="29">
        <f>+K305+K310+K311+K316+K317+K318+K326+K327</f>
        <v>0</v>
      </c>
    </row>
    <row r="305" spans="2:11" x14ac:dyDescent="0.2">
      <c r="B305" s="324" t="s">
        <v>419</v>
      </c>
      <c r="C305" s="325">
        <v>550</v>
      </c>
      <c r="D305" s="326" t="s">
        <v>305</v>
      </c>
      <c r="E305" s="327">
        <f t="shared" ref="E305:J305" si="79">SUM(E306:E309)</f>
        <v>0</v>
      </c>
      <c r="F305" s="327">
        <f t="shared" si="79"/>
        <v>0</v>
      </c>
      <c r="G305" s="327">
        <f t="shared" si="79"/>
        <v>0</v>
      </c>
      <c r="H305" s="327">
        <f t="shared" si="79"/>
        <v>0</v>
      </c>
      <c r="I305" s="327">
        <f t="shared" si="79"/>
        <v>0</v>
      </c>
      <c r="J305" s="367">
        <f t="shared" si="79"/>
        <v>0</v>
      </c>
      <c r="K305" s="328">
        <f>SUM(K306:K309)</f>
        <v>0</v>
      </c>
    </row>
    <row r="306" spans="2:11" x14ac:dyDescent="0.2">
      <c r="B306" s="324" t="s">
        <v>33</v>
      </c>
      <c r="C306" s="325"/>
      <c r="D306" s="326" t="s">
        <v>192</v>
      </c>
      <c r="E306" s="281"/>
      <c r="F306" s="281"/>
      <c r="G306" s="281"/>
      <c r="H306" s="281"/>
      <c r="I306" s="281"/>
      <c r="J306" s="411"/>
      <c r="K306" s="328">
        <f>SUM(E306:J306)</f>
        <v>0</v>
      </c>
    </row>
    <row r="307" spans="2:11" x14ac:dyDescent="0.2">
      <c r="B307" s="324" t="s">
        <v>34</v>
      </c>
      <c r="C307" s="325"/>
      <c r="D307" s="326" t="s">
        <v>193</v>
      </c>
      <c r="E307" s="281"/>
      <c r="F307" s="281"/>
      <c r="G307" s="281"/>
      <c r="H307" s="281"/>
      <c r="I307" s="281"/>
      <c r="J307" s="411"/>
      <c r="K307" s="328">
        <f>SUM(E307:J307)</f>
        <v>0</v>
      </c>
    </row>
    <row r="308" spans="2:11" x14ac:dyDescent="0.2">
      <c r="B308" s="324" t="s">
        <v>35</v>
      </c>
      <c r="C308" s="325"/>
      <c r="D308" s="326" t="s">
        <v>194</v>
      </c>
      <c r="E308" s="281"/>
      <c r="F308" s="281"/>
      <c r="G308" s="281"/>
      <c r="H308" s="281"/>
      <c r="I308" s="281"/>
      <c r="J308" s="411"/>
      <c r="K308" s="328">
        <f>SUM(E308:J308)</f>
        <v>0</v>
      </c>
    </row>
    <row r="309" spans="2:11" x14ac:dyDescent="0.2">
      <c r="B309" s="324" t="s">
        <v>36</v>
      </c>
      <c r="C309" s="325"/>
      <c r="D309" s="326" t="s">
        <v>195</v>
      </c>
      <c r="E309" s="281"/>
      <c r="F309" s="281"/>
      <c r="G309" s="281"/>
      <c r="H309" s="281"/>
      <c r="I309" s="281"/>
      <c r="J309" s="411"/>
      <c r="K309" s="328">
        <f>SUM(E309:J309)</f>
        <v>0</v>
      </c>
    </row>
    <row r="310" spans="2:11" x14ac:dyDescent="0.2">
      <c r="B310" s="612" t="s">
        <v>420</v>
      </c>
      <c r="C310" s="613">
        <v>551</v>
      </c>
      <c r="D310" s="614" t="s">
        <v>306</v>
      </c>
      <c r="E310" s="28"/>
      <c r="F310" s="28"/>
      <c r="G310" s="28"/>
      <c r="H310" s="28"/>
      <c r="I310" s="28"/>
      <c r="J310" s="409"/>
      <c r="K310" s="329">
        <f>SUM(E310:J310)</f>
        <v>0</v>
      </c>
    </row>
    <row r="311" spans="2:11" x14ac:dyDescent="0.2">
      <c r="B311" s="25" t="s">
        <v>37</v>
      </c>
      <c r="C311" s="330">
        <v>552</v>
      </c>
      <c r="D311" s="331" t="s">
        <v>307</v>
      </c>
      <c r="E311" s="332">
        <f t="shared" ref="E311:J311" si="80">SUM(E312:E315)</f>
        <v>0</v>
      </c>
      <c r="F311" s="332">
        <f t="shared" si="80"/>
        <v>0</v>
      </c>
      <c r="G311" s="332">
        <f t="shared" si="80"/>
        <v>0</v>
      </c>
      <c r="H311" s="332">
        <f t="shared" si="80"/>
        <v>0</v>
      </c>
      <c r="I311" s="332">
        <f t="shared" si="80"/>
        <v>0</v>
      </c>
      <c r="J311" s="368">
        <f t="shared" si="80"/>
        <v>0</v>
      </c>
      <c r="K311" s="329">
        <f>SUM(K312:K315)</f>
        <v>0</v>
      </c>
    </row>
    <row r="312" spans="2:11" x14ac:dyDescent="0.2">
      <c r="B312" s="25" t="s">
        <v>38</v>
      </c>
      <c r="C312" s="330"/>
      <c r="D312" s="331" t="s">
        <v>196</v>
      </c>
      <c r="E312" s="28"/>
      <c r="F312" s="28"/>
      <c r="G312" s="28"/>
      <c r="H312" s="28"/>
      <c r="I312" s="28"/>
      <c r="J312" s="28"/>
      <c r="K312" s="329">
        <f t="shared" ref="K312:K317" si="81">SUM(E312:J312)</f>
        <v>0</v>
      </c>
    </row>
    <row r="313" spans="2:11" x14ac:dyDescent="0.2">
      <c r="B313" s="25" t="s">
        <v>39</v>
      </c>
      <c r="C313" s="330"/>
      <c r="D313" s="331" t="s">
        <v>197</v>
      </c>
      <c r="E313" s="28"/>
      <c r="F313" s="28"/>
      <c r="G313" s="28"/>
      <c r="H313" s="28"/>
      <c r="I313" s="28"/>
      <c r="J313" s="409"/>
      <c r="K313" s="329">
        <f t="shared" si="81"/>
        <v>0</v>
      </c>
    </row>
    <row r="314" spans="2:11" x14ac:dyDescent="0.2">
      <c r="B314" s="25" t="s">
        <v>40</v>
      </c>
      <c r="C314" s="330"/>
      <c r="D314" s="331" t="s">
        <v>198</v>
      </c>
      <c r="E314" s="28"/>
      <c r="F314" s="28"/>
      <c r="G314" s="28"/>
      <c r="H314" s="28"/>
      <c r="I314" s="28"/>
      <c r="J314" s="28"/>
      <c r="K314" s="329">
        <f t="shared" si="81"/>
        <v>0</v>
      </c>
    </row>
    <row r="315" spans="2:11" x14ac:dyDescent="0.2">
      <c r="B315" s="25" t="s">
        <v>41</v>
      </c>
      <c r="C315" s="330"/>
      <c r="D315" s="331" t="s">
        <v>199</v>
      </c>
      <c r="E315" s="28"/>
      <c r="F315" s="28"/>
      <c r="G315" s="28"/>
      <c r="H315" s="28"/>
      <c r="I315" s="28"/>
      <c r="J315" s="409"/>
      <c r="K315" s="329">
        <f t="shared" si="81"/>
        <v>0</v>
      </c>
    </row>
    <row r="316" spans="2:11" x14ac:dyDescent="0.2">
      <c r="B316" s="25" t="s">
        <v>42</v>
      </c>
      <c r="C316" s="330">
        <v>553</v>
      </c>
      <c r="D316" s="331" t="s">
        <v>308</v>
      </c>
      <c r="E316" s="28"/>
      <c r="F316" s="28"/>
      <c r="G316" s="28"/>
      <c r="H316" s="28"/>
      <c r="I316" s="28"/>
      <c r="J316" s="409"/>
      <c r="K316" s="329">
        <f t="shared" si="81"/>
        <v>0</v>
      </c>
    </row>
    <row r="317" spans="2:11" x14ac:dyDescent="0.2">
      <c r="B317" s="25" t="s">
        <v>56</v>
      </c>
      <c r="C317" s="330">
        <v>554</v>
      </c>
      <c r="D317" s="331" t="s">
        <v>364</v>
      </c>
      <c r="E317" s="28"/>
      <c r="F317" s="28"/>
      <c r="G317" s="28"/>
      <c r="H317" s="28"/>
      <c r="I317" s="28"/>
      <c r="J317" s="28"/>
      <c r="K317" s="329">
        <f t="shared" si="81"/>
        <v>0</v>
      </c>
    </row>
    <row r="318" spans="2:11" x14ac:dyDescent="0.2">
      <c r="B318" s="25" t="s">
        <v>43</v>
      </c>
      <c r="C318" s="330">
        <v>555</v>
      </c>
      <c r="D318" s="331" t="s">
        <v>365</v>
      </c>
      <c r="E318" s="332">
        <f t="shared" ref="E318:J318" si="82">SUM(E319:E325)</f>
        <v>0</v>
      </c>
      <c r="F318" s="332">
        <f t="shared" si="82"/>
        <v>0</v>
      </c>
      <c r="G318" s="332">
        <f t="shared" si="82"/>
        <v>0</v>
      </c>
      <c r="H318" s="332">
        <f t="shared" si="82"/>
        <v>0</v>
      </c>
      <c r="I318" s="332">
        <f t="shared" si="82"/>
        <v>0</v>
      </c>
      <c r="J318" s="368">
        <f t="shared" si="82"/>
        <v>0</v>
      </c>
      <c r="K318" s="329">
        <f>SUM(K319:K325)</f>
        <v>0</v>
      </c>
    </row>
    <row r="319" spans="2:11" x14ac:dyDescent="0.2">
      <c r="B319" s="25" t="s">
        <v>44</v>
      </c>
      <c r="C319" s="343"/>
      <c r="D319" s="17" t="s">
        <v>398</v>
      </c>
      <c r="E319" s="28"/>
      <c r="F319" s="28"/>
      <c r="G319" s="28"/>
      <c r="H319" s="28"/>
      <c r="I319" s="28"/>
      <c r="J319" s="28"/>
      <c r="K319" s="329">
        <f t="shared" ref="K319:K326" si="83">SUM(E319:J319)</f>
        <v>0</v>
      </c>
    </row>
    <row r="320" spans="2:11" x14ac:dyDescent="0.2">
      <c r="B320" s="25" t="s">
        <v>45</v>
      </c>
      <c r="C320" s="343"/>
      <c r="D320" s="17" t="s">
        <v>200</v>
      </c>
      <c r="E320" s="28"/>
      <c r="F320" s="28"/>
      <c r="G320" s="28"/>
      <c r="H320" s="28"/>
      <c r="I320" s="28"/>
      <c r="J320" s="409"/>
      <c r="K320" s="329">
        <f t="shared" si="83"/>
        <v>0</v>
      </c>
    </row>
    <row r="321" spans="2:11" x14ac:dyDescent="0.2">
      <c r="B321" s="25" t="s">
        <v>46</v>
      </c>
      <c r="C321" s="343"/>
      <c r="D321" s="17" t="s">
        <v>202</v>
      </c>
      <c r="E321" s="28"/>
      <c r="F321" s="28"/>
      <c r="G321" s="28"/>
      <c r="H321" s="28"/>
      <c r="I321" s="28"/>
      <c r="J321" s="409"/>
      <c r="K321" s="329">
        <f t="shared" si="83"/>
        <v>0</v>
      </c>
    </row>
    <row r="322" spans="2:11" x14ac:dyDescent="0.2">
      <c r="B322" s="25" t="s">
        <v>47</v>
      </c>
      <c r="C322" s="343"/>
      <c r="D322" s="17" t="s">
        <v>203</v>
      </c>
      <c r="E322" s="28"/>
      <c r="F322" s="28"/>
      <c r="G322" s="28"/>
      <c r="H322" s="28"/>
      <c r="I322" s="28"/>
      <c r="J322" s="409"/>
      <c r="K322" s="329">
        <f t="shared" si="83"/>
        <v>0</v>
      </c>
    </row>
    <row r="323" spans="2:11" x14ac:dyDescent="0.2">
      <c r="B323" s="25" t="s">
        <v>57</v>
      </c>
      <c r="C323" s="343"/>
      <c r="D323" s="17" t="s">
        <v>204</v>
      </c>
      <c r="E323" s="28"/>
      <c r="F323" s="28"/>
      <c r="G323" s="28"/>
      <c r="H323" s="28"/>
      <c r="I323" s="28"/>
      <c r="J323" s="409"/>
      <c r="K323" s="329">
        <f t="shared" si="83"/>
        <v>0</v>
      </c>
    </row>
    <row r="324" spans="2:11" x14ac:dyDescent="0.2">
      <c r="B324" s="25" t="s">
        <v>48</v>
      </c>
      <c r="C324" s="343"/>
      <c r="D324" s="17" t="s">
        <v>201</v>
      </c>
      <c r="E324" s="28"/>
      <c r="F324" s="28"/>
      <c r="G324" s="28"/>
      <c r="H324" s="28"/>
      <c r="I324" s="28"/>
      <c r="J324" s="409"/>
      <c r="K324" s="329">
        <f t="shared" si="83"/>
        <v>0</v>
      </c>
    </row>
    <row r="325" spans="2:11" x14ac:dyDescent="0.2">
      <c r="B325" s="25" t="s">
        <v>49</v>
      </c>
      <c r="C325" s="343"/>
      <c r="D325" s="3" t="s">
        <v>399</v>
      </c>
      <c r="E325" s="28"/>
      <c r="F325" s="28"/>
      <c r="G325" s="28"/>
      <c r="H325" s="28"/>
      <c r="I325" s="28"/>
      <c r="J325" s="409"/>
      <c r="K325" s="329">
        <f t="shared" si="83"/>
        <v>0</v>
      </c>
    </row>
    <row r="326" spans="2:11" x14ac:dyDescent="0.2">
      <c r="B326" s="25" t="s">
        <v>50</v>
      </c>
      <c r="C326" s="330">
        <v>556</v>
      </c>
      <c r="D326" s="331" t="s">
        <v>366</v>
      </c>
      <c r="E326" s="615"/>
      <c r="F326" s="28"/>
      <c r="G326" s="28"/>
      <c r="H326" s="28"/>
      <c r="I326" s="28"/>
      <c r="J326" s="409"/>
      <c r="K326" s="329">
        <f t="shared" si="83"/>
        <v>0</v>
      </c>
    </row>
    <row r="327" spans="2:11" x14ac:dyDescent="0.2">
      <c r="B327" s="25" t="s">
        <v>51</v>
      </c>
      <c r="C327" s="330">
        <v>559</v>
      </c>
      <c r="D327" s="331" t="s">
        <v>309</v>
      </c>
      <c r="E327" s="332">
        <f t="shared" ref="E327:J327" si="84">SUM(E328:E331)</f>
        <v>0</v>
      </c>
      <c r="F327" s="332">
        <f t="shared" si="84"/>
        <v>0</v>
      </c>
      <c r="G327" s="332">
        <f t="shared" si="84"/>
        <v>0</v>
      </c>
      <c r="H327" s="332">
        <f t="shared" si="84"/>
        <v>0</v>
      </c>
      <c r="I327" s="332">
        <f t="shared" si="84"/>
        <v>0</v>
      </c>
      <c r="J327" s="368">
        <f t="shared" si="84"/>
        <v>0</v>
      </c>
      <c r="K327" s="329">
        <f>SUM(K328:K331)</f>
        <v>0</v>
      </c>
    </row>
    <row r="328" spans="2:11" x14ac:dyDescent="0.2">
      <c r="B328" s="25" t="s">
        <v>52</v>
      </c>
      <c r="C328" s="330"/>
      <c r="D328" s="331" t="s">
        <v>205</v>
      </c>
      <c r="E328" s="615"/>
      <c r="F328" s="615"/>
      <c r="G328" s="28"/>
      <c r="H328" s="28"/>
      <c r="I328" s="28"/>
      <c r="J328" s="409"/>
      <c r="K328" s="329">
        <f>SUM(E328:J328)</f>
        <v>0</v>
      </c>
    </row>
    <row r="329" spans="2:11" x14ac:dyDescent="0.2">
      <c r="B329" s="25" t="s">
        <v>53</v>
      </c>
      <c r="C329" s="330"/>
      <c r="D329" s="331" t="s">
        <v>206</v>
      </c>
      <c r="E329" s="28"/>
      <c r="F329" s="28"/>
      <c r="G329" s="28"/>
      <c r="H329" s="28"/>
      <c r="I329" s="28"/>
      <c r="J329" s="409"/>
      <c r="K329" s="329">
        <f>SUM(E329:J329)</f>
        <v>0</v>
      </c>
    </row>
    <row r="330" spans="2:11" x14ac:dyDescent="0.2">
      <c r="B330" s="25" t="s">
        <v>54</v>
      </c>
      <c r="C330" s="330"/>
      <c r="D330" s="331" t="s">
        <v>400</v>
      </c>
      <c r="E330" s="28"/>
      <c r="F330" s="28"/>
      <c r="G330" s="28"/>
      <c r="H330" s="28"/>
      <c r="I330" s="28"/>
      <c r="J330" s="409"/>
      <c r="K330" s="329">
        <f>SUM(E330:J330)</f>
        <v>0</v>
      </c>
    </row>
    <row r="331" spans="2:11" x14ac:dyDescent="0.2">
      <c r="B331" s="26" t="s">
        <v>55</v>
      </c>
      <c r="C331" s="330"/>
      <c r="D331" s="331" t="s">
        <v>309</v>
      </c>
      <c r="E331" s="149"/>
      <c r="F331" s="149"/>
      <c r="G331" s="149"/>
      <c r="H331" s="149"/>
      <c r="I331" s="149"/>
      <c r="J331" s="410"/>
      <c r="K331" s="335">
        <f>SUM(E331:J331)</f>
        <v>0</v>
      </c>
    </row>
    <row r="332" spans="2:11" ht="25.5" x14ac:dyDescent="0.2">
      <c r="B332" s="138">
        <v>5</v>
      </c>
      <c r="C332" s="145"/>
      <c r="D332" s="323" t="s">
        <v>236</v>
      </c>
      <c r="E332" s="616"/>
      <c r="F332" s="616"/>
      <c r="G332" s="372"/>
      <c r="H332" s="372"/>
      <c r="I332" s="372"/>
      <c r="J332" s="372"/>
      <c r="K332" s="29">
        <f>SUM(E332:J332)</f>
        <v>0</v>
      </c>
    </row>
    <row r="333" spans="2:11" ht="13.5" thickBot="1" x14ac:dyDescent="0.25">
      <c r="B333" s="73" t="s">
        <v>274</v>
      </c>
      <c r="C333" s="412"/>
      <c r="D333" s="71" t="s">
        <v>235</v>
      </c>
      <c r="E333" s="413">
        <f t="shared" ref="E333:K333" si="85">E232+E265+E285+E332+E304</f>
        <v>0</v>
      </c>
      <c r="F333" s="413">
        <f t="shared" si="85"/>
        <v>0</v>
      </c>
      <c r="G333" s="413">
        <f t="shared" si="85"/>
        <v>0</v>
      </c>
      <c r="H333" s="413">
        <f t="shared" si="85"/>
        <v>0</v>
      </c>
      <c r="I333" s="413">
        <f t="shared" si="85"/>
        <v>0</v>
      </c>
      <c r="J333" s="414">
        <f t="shared" si="85"/>
        <v>0</v>
      </c>
      <c r="K333" s="408">
        <f t="shared" si="85"/>
        <v>0</v>
      </c>
    </row>
    <row r="334" spans="2:11" ht="13.5" thickTop="1" x14ac:dyDescent="0.2"/>
    <row r="336" spans="2:11" ht="13.5" thickBot="1" x14ac:dyDescent="0.25"/>
    <row r="337" spans="2:11" ht="13.5" thickTop="1" x14ac:dyDescent="0.2">
      <c r="B337" s="1068" t="str">
        <f>CONCATENATE("Подаци за годину:"," ",'Poc. strana'!$C$19-3)</f>
        <v>Подаци за годину: -3</v>
      </c>
      <c r="C337" s="1069"/>
      <c r="D337" s="1069"/>
      <c r="E337" s="1069"/>
      <c r="F337" s="1069"/>
      <c r="G337" s="1069"/>
      <c r="H337" s="1069"/>
      <c r="I337" s="1069"/>
      <c r="J337" s="1069"/>
      <c r="K337" s="30" t="s">
        <v>451</v>
      </c>
    </row>
    <row r="338" spans="2:11" x14ac:dyDescent="0.2">
      <c r="B338" s="1070" t="s">
        <v>284</v>
      </c>
      <c r="C338" s="1072" t="s">
        <v>403</v>
      </c>
      <c r="D338" s="1072" t="s">
        <v>348</v>
      </c>
      <c r="E338" s="1074" t="s">
        <v>401</v>
      </c>
      <c r="F338" s="1075"/>
      <c r="G338" s="1075"/>
      <c r="H338" s="1075"/>
      <c r="I338" s="1075"/>
      <c r="J338" s="1075"/>
      <c r="K338" s="1076"/>
    </row>
    <row r="339" spans="2:11" x14ac:dyDescent="0.2">
      <c r="B339" s="1070"/>
      <c r="C339" s="1072"/>
      <c r="D339" s="1072"/>
      <c r="E339" s="1077" t="s">
        <v>87</v>
      </c>
      <c r="F339" s="1078"/>
      <c r="G339" s="1079" t="s">
        <v>518</v>
      </c>
      <c r="H339" s="1080"/>
      <c r="I339" s="1077" t="s">
        <v>536</v>
      </c>
      <c r="J339" s="1078"/>
      <c r="K339" s="1081" t="s">
        <v>338</v>
      </c>
    </row>
    <row r="340" spans="2:11" x14ac:dyDescent="0.2">
      <c r="B340" s="1071"/>
      <c r="C340" s="1073"/>
      <c r="D340" s="1073"/>
      <c r="E340" s="43" t="str">
        <f t="shared" ref="E340:J340" si="86">+E231</f>
        <v>Директни</v>
      </c>
      <c r="F340" s="43" t="str">
        <f t="shared" si="86"/>
        <v>Заједнички</v>
      </c>
      <c r="G340" s="43" t="str">
        <f t="shared" si="86"/>
        <v>Директни</v>
      </c>
      <c r="H340" s="43" t="str">
        <f t="shared" si="86"/>
        <v>Заједнички</v>
      </c>
      <c r="I340" s="43" t="str">
        <f t="shared" si="86"/>
        <v>Директни</v>
      </c>
      <c r="J340" s="43" t="str">
        <f t="shared" si="86"/>
        <v>Заједнички</v>
      </c>
      <c r="K340" s="1082"/>
    </row>
    <row r="341" spans="2:11" x14ac:dyDescent="0.2">
      <c r="B341" s="322" t="s">
        <v>269</v>
      </c>
      <c r="C341" s="145"/>
      <c r="D341" s="323" t="s">
        <v>296</v>
      </c>
      <c r="E341" s="27">
        <f t="shared" ref="E341:K341" si="87">+E342+E359+E360+E372+E373</f>
        <v>0</v>
      </c>
      <c r="F341" s="27">
        <f t="shared" si="87"/>
        <v>0</v>
      </c>
      <c r="G341" s="27">
        <f t="shared" si="87"/>
        <v>0</v>
      </c>
      <c r="H341" s="27">
        <f t="shared" si="87"/>
        <v>0</v>
      </c>
      <c r="I341" s="27">
        <f t="shared" si="87"/>
        <v>0</v>
      </c>
      <c r="J341" s="27">
        <f t="shared" si="87"/>
        <v>0</v>
      </c>
      <c r="K341" s="29">
        <f t="shared" si="87"/>
        <v>0</v>
      </c>
    </row>
    <row r="342" spans="2:11" x14ac:dyDescent="0.2">
      <c r="B342" s="324" t="s">
        <v>314</v>
      </c>
      <c r="C342" s="325">
        <v>511</v>
      </c>
      <c r="D342" s="326" t="s">
        <v>350</v>
      </c>
      <c r="E342" s="327">
        <f t="shared" ref="E342:K342" si="88">+E343+E352</f>
        <v>0</v>
      </c>
      <c r="F342" s="327">
        <f t="shared" si="88"/>
        <v>0</v>
      </c>
      <c r="G342" s="327">
        <f t="shared" si="88"/>
        <v>0</v>
      </c>
      <c r="H342" s="327">
        <f t="shared" si="88"/>
        <v>0</v>
      </c>
      <c r="I342" s="327">
        <f t="shared" si="88"/>
        <v>0</v>
      </c>
      <c r="J342" s="367">
        <f t="shared" si="88"/>
        <v>0</v>
      </c>
      <c r="K342" s="328">
        <f t="shared" si="88"/>
        <v>0</v>
      </c>
    </row>
    <row r="343" spans="2:11" x14ac:dyDescent="0.2">
      <c r="B343" s="324" t="s">
        <v>128</v>
      </c>
      <c r="C343" s="325"/>
      <c r="D343" s="326" t="s">
        <v>207</v>
      </c>
      <c r="E343" s="327">
        <f t="shared" ref="E343:K343" si="89">+E344+E347+E351</f>
        <v>0</v>
      </c>
      <c r="F343" s="327">
        <f t="shared" si="89"/>
        <v>0</v>
      </c>
      <c r="G343" s="327">
        <f t="shared" si="89"/>
        <v>0</v>
      </c>
      <c r="H343" s="327">
        <f t="shared" si="89"/>
        <v>0</v>
      </c>
      <c r="I343" s="327">
        <f t="shared" si="89"/>
        <v>0</v>
      </c>
      <c r="J343" s="367">
        <f t="shared" si="89"/>
        <v>0</v>
      </c>
      <c r="K343" s="329">
        <f t="shared" si="89"/>
        <v>0</v>
      </c>
    </row>
    <row r="344" spans="2:11" x14ac:dyDescent="0.2">
      <c r="B344" s="25" t="s">
        <v>162</v>
      </c>
      <c r="C344" s="330"/>
      <c r="D344" s="331" t="s">
        <v>154</v>
      </c>
      <c r="E344" s="332">
        <f t="shared" ref="E344:K344" si="90">SUM(E345:E346)</f>
        <v>0</v>
      </c>
      <c r="F344" s="332">
        <f t="shared" si="90"/>
        <v>0</v>
      </c>
      <c r="G344" s="332">
        <f t="shared" si="90"/>
        <v>0</v>
      </c>
      <c r="H344" s="332">
        <f t="shared" si="90"/>
        <v>0</v>
      </c>
      <c r="I344" s="332">
        <f t="shared" si="90"/>
        <v>0</v>
      </c>
      <c r="J344" s="368">
        <f t="shared" si="90"/>
        <v>0</v>
      </c>
      <c r="K344" s="329">
        <f t="shared" si="90"/>
        <v>0</v>
      </c>
    </row>
    <row r="345" spans="2:11" x14ac:dyDescent="0.2">
      <c r="B345" s="25" t="s">
        <v>208</v>
      </c>
      <c r="C345" s="330"/>
      <c r="D345" s="331" t="s">
        <v>155</v>
      </c>
      <c r="E345" s="28"/>
      <c r="F345" s="28"/>
      <c r="G345" s="28"/>
      <c r="H345" s="28"/>
      <c r="I345" s="28"/>
      <c r="J345" s="28"/>
      <c r="K345" s="329">
        <f>SUM(E345:J345)</f>
        <v>0</v>
      </c>
    </row>
    <row r="346" spans="2:11" x14ac:dyDescent="0.2">
      <c r="B346" s="25" t="s">
        <v>209</v>
      </c>
      <c r="C346" s="330"/>
      <c r="D346" s="331" t="s">
        <v>156</v>
      </c>
      <c r="E346" s="28"/>
      <c r="F346" s="28"/>
      <c r="G346" s="28"/>
      <c r="H346" s="28"/>
      <c r="I346" s="28"/>
      <c r="J346" s="28"/>
      <c r="K346" s="329">
        <f>SUM(E346:J346)</f>
        <v>0</v>
      </c>
    </row>
    <row r="347" spans="2:11" x14ac:dyDescent="0.2">
      <c r="B347" s="25" t="s">
        <v>163</v>
      </c>
      <c r="C347" s="330"/>
      <c r="D347" s="331" t="s">
        <v>157</v>
      </c>
      <c r="E347" s="332">
        <f t="shared" ref="E347:J347" si="91">SUM(E348:E350)</f>
        <v>0</v>
      </c>
      <c r="F347" s="332">
        <f t="shared" si="91"/>
        <v>0</v>
      </c>
      <c r="G347" s="332">
        <f t="shared" si="91"/>
        <v>0</v>
      </c>
      <c r="H347" s="332">
        <f t="shared" si="91"/>
        <v>0</v>
      </c>
      <c r="I347" s="332">
        <f t="shared" si="91"/>
        <v>0</v>
      </c>
      <c r="J347" s="368">
        <f t="shared" si="91"/>
        <v>0</v>
      </c>
      <c r="K347" s="329">
        <f>SUM(K348:K350)</f>
        <v>0</v>
      </c>
    </row>
    <row r="348" spans="2:11" x14ac:dyDescent="0.2">
      <c r="B348" s="25" t="s">
        <v>210</v>
      </c>
      <c r="C348" s="330"/>
      <c r="D348" s="331" t="str">
        <f>+D345</f>
        <v>Текуће одржавање</v>
      </c>
      <c r="E348" s="28"/>
      <c r="F348" s="28"/>
      <c r="G348" s="28"/>
      <c r="H348" s="28"/>
      <c r="I348" s="28"/>
      <c r="J348" s="28"/>
      <c r="K348" s="329">
        <f>SUM(E348:J348)</f>
        <v>0</v>
      </c>
    </row>
    <row r="349" spans="2:11" x14ac:dyDescent="0.2">
      <c r="B349" s="25" t="s">
        <v>211</v>
      </c>
      <c r="C349" s="330"/>
      <c r="D349" s="331" t="str">
        <f>+D346</f>
        <v>Инвестиционо одржавање</v>
      </c>
      <c r="E349" s="28"/>
      <c r="F349" s="28"/>
      <c r="G349" s="28"/>
      <c r="H349" s="28"/>
      <c r="I349" s="28"/>
      <c r="J349" s="28"/>
      <c r="K349" s="329">
        <f>SUM(E349:J349)</f>
        <v>0</v>
      </c>
    </row>
    <row r="350" spans="2:11" x14ac:dyDescent="0.2">
      <c r="B350" s="25" t="s">
        <v>212</v>
      </c>
      <c r="C350" s="330"/>
      <c r="D350" s="331" t="s">
        <v>158</v>
      </c>
      <c r="E350" s="28"/>
      <c r="F350" s="28"/>
      <c r="G350" s="28"/>
      <c r="H350" s="28"/>
      <c r="I350" s="28"/>
      <c r="J350" s="409"/>
      <c r="K350" s="329">
        <f>SUM(E350:J350)</f>
        <v>0</v>
      </c>
    </row>
    <row r="351" spans="2:11" x14ac:dyDescent="0.2">
      <c r="B351" s="25" t="s">
        <v>213</v>
      </c>
      <c r="C351" s="330"/>
      <c r="D351" s="331" t="s">
        <v>181</v>
      </c>
      <c r="E351" s="28"/>
      <c r="F351" s="28"/>
      <c r="G351" s="28"/>
      <c r="H351" s="28"/>
      <c r="I351" s="28"/>
      <c r="J351" s="409"/>
      <c r="K351" s="329">
        <f>SUM(E351:J351)</f>
        <v>0</v>
      </c>
    </row>
    <row r="352" spans="2:11" x14ac:dyDescent="0.2">
      <c r="B352" s="25" t="s">
        <v>129</v>
      </c>
      <c r="C352" s="330"/>
      <c r="D352" s="331" t="s">
        <v>159</v>
      </c>
      <c r="E352" s="332">
        <f t="shared" ref="E352:K352" si="92">SUM(E353:E358)</f>
        <v>0</v>
      </c>
      <c r="F352" s="332">
        <f t="shared" si="92"/>
        <v>0</v>
      </c>
      <c r="G352" s="332">
        <f t="shared" si="92"/>
        <v>0</v>
      </c>
      <c r="H352" s="332">
        <f t="shared" si="92"/>
        <v>0</v>
      </c>
      <c r="I352" s="332">
        <f t="shared" si="92"/>
        <v>0</v>
      </c>
      <c r="J352" s="368">
        <f t="shared" si="92"/>
        <v>0</v>
      </c>
      <c r="K352" s="329">
        <f t="shared" si="92"/>
        <v>0</v>
      </c>
    </row>
    <row r="353" spans="2:11" x14ac:dyDescent="0.2">
      <c r="B353" s="25" t="s">
        <v>229</v>
      </c>
      <c r="C353" s="330"/>
      <c r="D353" s="331" t="s">
        <v>180</v>
      </c>
      <c r="E353" s="28"/>
      <c r="F353" s="28"/>
      <c r="G353" s="28"/>
      <c r="H353" s="28"/>
      <c r="I353" s="28"/>
      <c r="J353" s="409"/>
      <c r="K353" s="329">
        <f t="shared" ref="K353:K359" si="93">SUM(E353:J353)</f>
        <v>0</v>
      </c>
    </row>
    <row r="354" spans="2:11" x14ac:dyDescent="0.2">
      <c r="B354" s="25" t="s">
        <v>230</v>
      </c>
      <c r="C354" s="330"/>
      <c r="D354" s="331" t="s">
        <v>179</v>
      </c>
      <c r="E354" s="28"/>
      <c r="F354" s="28"/>
      <c r="G354" s="28"/>
      <c r="H354" s="28"/>
      <c r="I354" s="28"/>
      <c r="J354" s="409"/>
      <c r="K354" s="329">
        <f t="shared" si="93"/>
        <v>0</v>
      </c>
    </row>
    <row r="355" spans="2:11" x14ac:dyDescent="0.2">
      <c r="B355" s="25" t="s">
        <v>231</v>
      </c>
      <c r="C355" s="330"/>
      <c r="D355" s="331" t="s">
        <v>178</v>
      </c>
      <c r="E355" s="28"/>
      <c r="F355" s="28"/>
      <c r="G355" s="28"/>
      <c r="H355" s="28"/>
      <c r="I355" s="28"/>
      <c r="J355" s="409"/>
      <c r="K355" s="329">
        <f t="shared" si="93"/>
        <v>0</v>
      </c>
    </row>
    <row r="356" spans="2:11" x14ac:dyDescent="0.2">
      <c r="B356" s="25" t="s">
        <v>232</v>
      </c>
      <c r="C356" s="330"/>
      <c r="D356" s="331" t="s">
        <v>160</v>
      </c>
      <c r="E356" s="28"/>
      <c r="F356" s="28"/>
      <c r="G356" s="28"/>
      <c r="H356" s="28"/>
      <c r="I356" s="28"/>
      <c r="J356" s="28"/>
      <c r="K356" s="329">
        <f t="shared" si="93"/>
        <v>0</v>
      </c>
    </row>
    <row r="357" spans="2:11" x14ac:dyDescent="0.2">
      <c r="B357" s="25" t="s">
        <v>233</v>
      </c>
      <c r="C357" s="330"/>
      <c r="D357" s="331" t="s">
        <v>161</v>
      </c>
      <c r="E357" s="28"/>
      <c r="F357" s="28"/>
      <c r="G357" s="28"/>
      <c r="H357" s="28"/>
      <c r="I357" s="28"/>
      <c r="J357" s="409"/>
      <c r="K357" s="329">
        <f t="shared" si="93"/>
        <v>0</v>
      </c>
    </row>
    <row r="358" spans="2:11" x14ac:dyDescent="0.2">
      <c r="B358" s="25" t="s">
        <v>234</v>
      </c>
      <c r="C358" s="330"/>
      <c r="D358" s="331" t="s">
        <v>177</v>
      </c>
      <c r="E358" s="28"/>
      <c r="F358" s="28"/>
      <c r="G358" s="28"/>
      <c r="H358" s="28"/>
      <c r="I358" s="28"/>
      <c r="J358" s="409"/>
      <c r="K358" s="329">
        <f t="shared" si="93"/>
        <v>0</v>
      </c>
    </row>
    <row r="359" spans="2:11" x14ac:dyDescent="0.2">
      <c r="B359" s="26" t="s">
        <v>315</v>
      </c>
      <c r="C359" s="333">
        <v>512</v>
      </c>
      <c r="D359" s="334" t="s">
        <v>351</v>
      </c>
      <c r="E359" s="149"/>
      <c r="F359" s="149"/>
      <c r="G359" s="149"/>
      <c r="H359" s="149"/>
      <c r="I359" s="149"/>
      <c r="J359" s="149"/>
      <c r="K359" s="335">
        <f t="shared" si="93"/>
        <v>0</v>
      </c>
    </row>
    <row r="360" spans="2:11" x14ac:dyDescent="0.2">
      <c r="B360" s="25" t="s">
        <v>316</v>
      </c>
      <c r="C360" s="330">
        <v>513</v>
      </c>
      <c r="D360" s="331" t="s">
        <v>297</v>
      </c>
      <c r="E360" s="332">
        <f>+E361+E364+E370+E371</f>
        <v>0</v>
      </c>
      <c r="F360" s="332">
        <f t="shared" ref="F360:K360" si="94">+F361+F364+F370+F371</f>
        <v>0</v>
      </c>
      <c r="G360" s="332">
        <f t="shared" si="94"/>
        <v>0</v>
      </c>
      <c r="H360" s="332">
        <f t="shared" si="94"/>
        <v>0</v>
      </c>
      <c r="I360" s="332">
        <f t="shared" si="94"/>
        <v>0</v>
      </c>
      <c r="J360" s="368">
        <f t="shared" si="94"/>
        <v>0</v>
      </c>
      <c r="K360" s="329">
        <f t="shared" si="94"/>
        <v>0</v>
      </c>
    </row>
    <row r="361" spans="2:11" x14ac:dyDescent="0.2">
      <c r="B361" s="324" t="s">
        <v>61</v>
      </c>
      <c r="C361" s="325"/>
      <c r="D361" s="336" t="s">
        <v>65</v>
      </c>
      <c r="E361" s="673">
        <f t="shared" ref="E361:J361" si="95">SUM(E362:E363)</f>
        <v>0</v>
      </c>
      <c r="F361" s="673">
        <f t="shared" si="95"/>
        <v>0</v>
      </c>
      <c r="G361" s="673">
        <f t="shared" si="95"/>
        <v>0</v>
      </c>
      <c r="H361" s="673">
        <f t="shared" si="95"/>
        <v>0</v>
      </c>
      <c r="I361" s="673">
        <f t="shared" si="95"/>
        <v>0</v>
      </c>
      <c r="J361" s="674">
        <f t="shared" si="95"/>
        <v>0</v>
      </c>
      <c r="K361" s="328">
        <f>SUM(E361:J361)</f>
        <v>0</v>
      </c>
    </row>
    <row r="362" spans="2:11" x14ac:dyDescent="0.2">
      <c r="B362" s="324" t="s">
        <v>563</v>
      </c>
      <c r="C362" s="325"/>
      <c r="D362" s="336" t="s">
        <v>565</v>
      </c>
      <c r="E362" s="149"/>
      <c r="F362" s="149"/>
      <c r="G362" s="149"/>
      <c r="H362" s="149"/>
      <c r="I362" s="149"/>
      <c r="J362" s="410"/>
      <c r="K362" s="328">
        <f>SUM(E362:J362)</f>
        <v>0</v>
      </c>
    </row>
    <row r="363" spans="2:11" ht="25.5" x14ac:dyDescent="0.2">
      <c r="B363" s="324" t="s">
        <v>564</v>
      </c>
      <c r="C363" s="325"/>
      <c r="D363" s="672" t="s">
        <v>566</v>
      </c>
      <c r="E363" s="149"/>
      <c r="F363" s="149"/>
      <c r="G363" s="149"/>
      <c r="H363" s="149"/>
      <c r="I363" s="149"/>
      <c r="J363" s="410"/>
      <c r="K363" s="328">
        <f>SUM(E363:J363)</f>
        <v>0</v>
      </c>
    </row>
    <row r="364" spans="2:11" x14ac:dyDescent="0.2">
      <c r="B364" s="25" t="s">
        <v>62</v>
      </c>
      <c r="C364" s="330"/>
      <c r="D364" s="17" t="s">
        <v>164</v>
      </c>
      <c r="E364" s="332">
        <f t="shared" ref="E364:K364" si="96">SUM(E365:E369)</f>
        <v>0</v>
      </c>
      <c r="F364" s="332">
        <f t="shared" si="96"/>
        <v>0</v>
      </c>
      <c r="G364" s="332">
        <f t="shared" si="96"/>
        <v>0</v>
      </c>
      <c r="H364" s="332">
        <f t="shared" si="96"/>
        <v>0</v>
      </c>
      <c r="I364" s="332">
        <f t="shared" si="96"/>
        <v>0</v>
      </c>
      <c r="J364" s="368">
        <f t="shared" si="96"/>
        <v>0</v>
      </c>
      <c r="K364" s="329">
        <f t="shared" si="96"/>
        <v>0</v>
      </c>
    </row>
    <row r="365" spans="2:11" x14ac:dyDescent="0.2">
      <c r="B365" s="25" t="s">
        <v>172</v>
      </c>
      <c r="C365" s="333"/>
      <c r="D365" s="17" t="s">
        <v>165</v>
      </c>
      <c r="E365" s="149"/>
      <c r="F365" s="149"/>
      <c r="G365" s="149"/>
      <c r="H365" s="149"/>
      <c r="I365" s="149"/>
      <c r="J365" s="410"/>
      <c r="K365" s="329">
        <f>SUM(E365:J365)</f>
        <v>0</v>
      </c>
    </row>
    <row r="366" spans="2:11" x14ac:dyDescent="0.2">
      <c r="B366" s="26" t="s">
        <v>173</v>
      </c>
      <c r="C366" s="333"/>
      <c r="D366" s="17" t="s">
        <v>166</v>
      </c>
      <c r="E366" s="149"/>
      <c r="F366" s="149"/>
      <c r="G366" s="149"/>
      <c r="H366" s="149"/>
      <c r="I366" s="149"/>
      <c r="J366" s="410"/>
      <c r="K366" s="329">
        <f t="shared" ref="K366:K373" si="97">SUM(E366:J366)</f>
        <v>0</v>
      </c>
    </row>
    <row r="367" spans="2:11" x14ac:dyDescent="0.2">
      <c r="B367" s="25" t="s">
        <v>174</v>
      </c>
      <c r="C367" s="333"/>
      <c r="D367" s="17" t="s">
        <v>167</v>
      </c>
      <c r="E367" s="149"/>
      <c r="F367" s="149"/>
      <c r="G367" s="149"/>
      <c r="H367" s="149"/>
      <c r="I367" s="149"/>
      <c r="J367" s="410"/>
      <c r="K367" s="329">
        <f t="shared" si="97"/>
        <v>0</v>
      </c>
    </row>
    <row r="368" spans="2:11" x14ac:dyDescent="0.2">
      <c r="B368" s="26" t="s">
        <v>175</v>
      </c>
      <c r="C368" s="333"/>
      <c r="D368" s="17" t="s">
        <v>168</v>
      </c>
      <c r="E368" s="149"/>
      <c r="F368" s="149"/>
      <c r="G368" s="149"/>
      <c r="H368" s="149"/>
      <c r="I368" s="149"/>
      <c r="J368" s="410"/>
      <c r="K368" s="329">
        <f t="shared" si="97"/>
        <v>0</v>
      </c>
    </row>
    <row r="369" spans="2:11" x14ac:dyDescent="0.2">
      <c r="B369" s="25" t="s">
        <v>176</v>
      </c>
      <c r="C369" s="333"/>
      <c r="D369" s="337" t="s">
        <v>169</v>
      </c>
      <c r="E369" s="149"/>
      <c r="F369" s="149"/>
      <c r="G369" s="149"/>
      <c r="H369" s="149"/>
      <c r="I369" s="149"/>
      <c r="J369" s="410"/>
      <c r="K369" s="329">
        <f t="shared" si="97"/>
        <v>0</v>
      </c>
    </row>
    <row r="370" spans="2:11" x14ac:dyDescent="0.2">
      <c r="B370" s="26" t="s">
        <v>63</v>
      </c>
      <c r="C370" s="333"/>
      <c r="D370" s="337" t="s">
        <v>170</v>
      </c>
      <c r="E370" s="149"/>
      <c r="F370" s="149"/>
      <c r="G370" s="149"/>
      <c r="H370" s="149"/>
      <c r="I370" s="149"/>
      <c r="J370" s="410"/>
      <c r="K370" s="329">
        <f t="shared" si="97"/>
        <v>0</v>
      </c>
    </row>
    <row r="371" spans="2:11" x14ac:dyDescent="0.2">
      <c r="B371" s="26" t="s">
        <v>171</v>
      </c>
      <c r="C371" s="333"/>
      <c r="D371" s="340" t="s">
        <v>64</v>
      </c>
      <c r="E371" s="149"/>
      <c r="F371" s="149"/>
      <c r="G371" s="149"/>
      <c r="H371" s="149"/>
      <c r="I371" s="149"/>
      <c r="J371" s="410"/>
      <c r="K371" s="335">
        <f t="shared" si="97"/>
        <v>0</v>
      </c>
    </row>
    <row r="372" spans="2:11" x14ac:dyDescent="0.2">
      <c r="B372" s="25" t="s">
        <v>612</v>
      </c>
      <c r="C372" s="330">
        <v>514</v>
      </c>
      <c r="D372" s="173" t="s">
        <v>610</v>
      </c>
      <c r="E372" s="305"/>
      <c r="F372" s="149"/>
      <c r="G372" s="149"/>
      <c r="H372" s="149"/>
      <c r="I372" s="149"/>
      <c r="J372" s="410"/>
      <c r="K372" s="329">
        <f t="shared" si="97"/>
        <v>0</v>
      </c>
    </row>
    <row r="373" spans="2:11" x14ac:dyDescent="0.2">
      <c r="B373" s="338" t="s">
        <v>613</v>
      </c>
      <c r="C373" s="339">
        <v>515</v>
      </c>
      <c r="D373" s="708" t="s">
        <v>611</v>
      </c>
      <c r="E373" s="282"/>
      <c r="F373" s="149"/>
      <c r="G373" s="149"/>
      <c r="H373" s="149"/>
      <c r="I373" s="149"/>
      <c r="J373" s="410"/>
      <c r="K373" s="341">
        <f t="shared" si="97"/>
        <v>0</v>
      </c>
    </row>
    <row r="374" spans="2:11" x14ac:dyDescent="0.2">
      <c r="B374" s="322" t="s">
        <v>270</v>
      </c>
      <c r="C374" s="145"/>
      <c r="D374" s="16" t="s">
        <v>298</v>
      </c>
      <c r="E374" s="27">
        <f t="shared" ref="E374:J374" si="98">SUM(E375:E383)</f>
        <v>0</v>
      </c>
      <c r="F374" s="27">
        <f t="shared" si="98"/>
        <v>0</v>
      </c>
      <c r="G374" s="27">
        <f t="shared" si="98"/>
        <v>0</v>
      </c>
      <c r="H374" s="27">
        <f t="shared" si="98"/>
        <v>0</v>
      </c>
      <c r="I374" s="27">
        <f t="shared" si="98"/>
        <v>0</v>
      </c>
      <c r="J374" s="200">
        <f t="shared" si="98"/>
        <v>0</v>
      </c>
      <c r="K374" s="29">
        <f>SUM(K375:K383)</f>
        <v>0</v>
      </c>
    </row>
    <row r="375" spans="2:11" x14ac:dyDescent="0.2">
      <c r="B375" s="324" t="s">
        <v>317</v>
      </c>
      <c r="C375" s="325">
        <v>520</v>
      </c>
      <c r="D375" s="326" t="s">
        <v>353</v>
      </c>
      <c r="E375" s="281"/>
      <c r="F375" s="281"/>
      <c r="G375" s="281"/>
      <c r="H375" s="281"/>
      <c r="I375" s="281"/>
      <c r="J375" s="281"/>
      <c r="K375" s="328">
        <f t="shared" ref="K375:K382" si="99">SUM(E375:J375)</f>
        <v>0</v>
      </c>
    </row>
    <row r="376" spans="2:11" x14ac:dyDescent="0.2">
      <c r="B376" s="25" t="s">
        <v>318</v>
      </c>
      <c r="C376" s="330">
        <v>521</v>
      </c>
      <c r="D376" s="331" t="s">
        <v>354</v>
      </c>
      <c r="E376" s="28"/>
      <c r="F376" s="281"/>
      <c r="G376" s="281"/>
      <c r="H376" s="281"/>
      <c r="I376" s="281"/>
      <c r="J376" s="281"/>
      <c r="K376" s="329">
        <f t="shared" si="99"/>
        <v>0</v>
      </c>
    </row>
    <row r="377" spans="2:11" x14ac:dyDescent="0.2">
      <c r="B377" s="25" t="s">
        <v>319</v>
      </c>
      <c r="C377" s="330">
        <v>522</v>
      </c>
      <c r="D377" s="331" t="s">
        <v>355</v>
      </c>
      <c r="E377" s="28"/>
      <c r="F377" s="281"/>
      <c r="G377" s="281"/>
      <c r="H377" s="281"/>
      <c r="I377" s="281"/>
      <c r="J377" s="281"/>
      <c r="K377" s="329">
        <f t="shared" si="99"/>
        <v>0</v>
      </c>
    </row>
    <row r="378" spans="2:11" x14ac:dyDescent="0.2">
      <c r="B378" s="25" t="s">
        <v>329</v>
      </c>
      <c r="C378" s="330">
        <v>523</v>
      </c>
      <c r="D378" s="331" t="s">
        <v>356</v>
      </c>
      <c r="E378" s="28"/>
      <c r="F378" s="281"/>
      <c r="G378" s="281"/>
      <c r="H378" s="281"/>
      <c r="I378" s="281"/>
      <c r="J378" s="281"/>
      <c r="K378" s="329">
        <f t="shared" si="99"/>
        <v>0</v>
      </c>
    </row>
    <row r="379" spans="2:11" x14ac:dyDescent="0.2">
      <c r="B379" s="25" t="s">
        <v>330</v>
      </c>
      <c r="C379" s="330">
        <v>524</v>
      </c>
      <c r="D379" s="331" t="s">
        <v>357</v>
      </c>
      <c r="E379" s="28"/>
      <c r="F379" s="281"/>
      <c r="G379" s="281"/>
      <c r="H379" s="281"/>
      <c r="I379" s="281"/>
      <c r="J379" s="281"/>
      <c r="K379" s="329">
        <f t="shared" si="99"/>
        <v>0</v>
      </c>
    </row>
    <row r="380" spans="2:11" x14ac:dyDescent="0.2">
      <c r="B380" s="25" t="s">
        <v>331</v>
      </c>
      <c r="C380" s="330">
        <v>525</v>
      </c>
      <c r="D380" s="331" t="s">
        <v>358</v>
      </c>
      <c r="E380" s="28"/>
      <c r="F380" s="281"/>
      <c r="G380" s="281"/>
      <c r="H380" s="281"/>
      <c r="I380" s="281"/>
      <c r="J380" s="281"/>
      <c r="K380" s="329">
        <f t="shared" si="99"/>
        <v>0</v>
      </c>
    </row>
    <row r="381" spans="2:11" x14ac:dyDescent="0.2">
      <c r="B381" s="25" t="s">
        <v>332</v>
      </c>
      <c r="C381" s="330">
        <v>526</v>
      </c>
      <c r="D381" s="331" t="s">
        <v>397</v>
      </c>
      <c r="E381" s="28"/>
      <c r="F381" s="281"/>
      <c r="G381" s="281"/>
      <c r="H381" s="281"/>
      <c r="I381" s="281"/>
      <c r="J381" s="281"/>
      <c r="K381" s="329">
        <f t="shared" si="99"/>
        <v>0</v>
      </c>
    </row>
    <row r="382" spans="2:11" x14ac:dyDescent="0.2">
      <c r="B382" s="25" t="s">
        <v>333</v>
      </c>
      <c r="C382" s="330">
        <v>528</v>
      </c>
      <c r="D382" s="331" t="s">
        <v>801</v>
      </c>
      <c r="E382" s="28"/>
      <c r="F382" s="281"/>
      <c r="G382" s="281"/>
      <c r="H382" s="281"/>
      <c r="I382" s="281"/>
      <c r="J382" s="411"/>
      <c r="K382" s="329">
        <f t="shared" si="99"/>
        <v>0</v>
      </c>
    </row>
    <row r="383" spans="2:11" x14ac:dyDescent="0.2">
      <c r="B383" s="25" t="s">
        <v>948</v>
      </c>
      <c r="C383" s="330">
        <v>529</v>
      </c>
      <c r="D383" s="331" t="s">
        <v>359</v>
      </c>
      <c r="E383" s="332">
        <f t="shared" ref="E383:J383" si="100">SUM(E384:E393)</f>
        <v>0</v>
      </c>
      <c r="F383" s="332">
        <f t="shared" si="100"/>
        <v>0</v>
      </c>
      <c r="G383" s="332">
        <f t="shared" si="100"/>
        <v>0</v>
      </c>
      <c r="H383" s="332">
        <f t="shared" si="100"/>
        <v>0</v>
      </c>
      <c r="I383" s="332">
        <f t="shared" si="100"/>
        <v>0</v>
      </c>
      <c r="J383" s="368">
        <f t="shared" si="100"/>
        <v>0</v>
      </c>
      <c r="K383" s="329">
        <f>SUM(K384:K393)</f>
        <v>0</v>
      </c>
    </row>
    <row r="384" spans="2:11" x14ac:dyDescent="0.2">
      <c r="B384" s="25" t="s">
        <v>949</v>
      </c>
      <c r="C384" s="330"/>
      <c r="D384" s="331" t="s">
        <v>134</v>
      </c>
      <c r="E384" s="28"/>
      <c r="F384" s="28"/>
      <c r="G384" s="28"/>
      <c r="H384" s="28"/>
      <c r="I384" s="28"/>
      <c r="J384" s="28"/>
      <c r="K384" s="329">
        <f t="shared" ref="K384:K393" si="101">SUM(E384:J384)</f>
        <v>0</v>
      </c>
    </row>
    <row r="385" spans="2:11" x14ac:dyDescent="0.2">
      <c r="B385" s="25" t="s">
        <v>950</v>
      </c>
      <c r="C385" s="330"/>
      <c r="D385" s="331" t="s">
        <v>135</v>
      </c>
      <c r="E385" s="28"/>
      <c r="F385" s="28"/>
      <c r="G385" s="28"/>
      <c r="H385" s="28"/>
      <c r="I385" s="28"/>
      <c r="J385" s="28"/>
      <c r="K385" s="329">
        <f t="shared" si="101"/>
        <v>0</v>
      </c>
    </row>
    <row r="386" spans="2:11" x14ac:dyDescent="0.2">
      <c r="B386" s="25" t="s">
        <v>951</v>
      </c>
      <c r="C386" s="330"/>
      <c r="D386" s="331" t="s">
        <v>136</v>
      </c>
      <c r="E386" s="28"/>
      <c r="F386" s="28"/>
      <c r="G386" s="28"/>
      <c r="H386" s="28"/>
      <c r="I386" s="28"/>
      <c r="J386" s="28"/>
      <c r="K386" s="329">
        <f t="shared" si="101"/>
        <v>0</v>
      </c>
    </row>
    <row r="387" spans="2:11" x14ac:dyDescent="0.2">
      <c r="B387" s="25" t="s">
        <v>952</v>
      </c>
      <c r="C387" s="330"/>
      <c r="D387" s="331" t="s">
        <v>137</v>
      </c>
      <c r="E387" s="28"/>
      <c r="F387" s="28"/>
      <c r="G387" s="28"/>
      <c r="H387" s="28"/>
      <c r="I387" s="28"/>
      <c r="J387" s="28"/>
      <c r="K387" s="329">
        <f t="shared" si="101"/>
        <v>0</v>
      </c>
    </row>
    <row r="388" spans="2:11" x14ac:dyDescent="0.2">
      <c r="B388" s="25" t="s">
        <v>953</v>
      </c>
      <c r="C388" s="330"/>
      <c r="D388" s="331" t="s">
        <v>138</v>
      </c>
      <c r="E388" s="28"/>
      <c r="F388" s="28"/>
      <c r="G388" s="28"/>
      <c r="H388" s="28"/>
      <c r="I388" s="28"/>
      <c r="J388" s="28"/>
      <c r="K388" s="329">
        <f t="shared" si="101"/>
        <v>0</v>
      </c>
    </row>
    <row r="389" spans="2:11" x14ac:dyDescent="0.2">
      <c r="B389" s="25" t="s">
        <v>954</v>
      </c>
      <c r="C389" s="330"/>
      <c r="D389" s="331" t="s">
        <v>139</v>
      </c>
      <c r="E389" s="28"/>
      <c r="F389" s="28"/>
      <c r="G389" s="28"/>
      <c r="H389" s="28"/>
      <c r="I389" s="28"/>
      <c r="J389" s="28"/>
      <c r="K389" s="329">
        <f t="shared" si="101"/>
        <v>0</v>
      </c>
    </row>
    <row r="390" spans="2:11" x14ac:dyDescent="0.2">
      <c r="B390" s="25" t="s">
        <v>955</v>
      </c>
      <c r="C390" s="330"/>
      <c r="D390" s="331" t="s">
        <v>140</v>
      </c>
      <c r="E390" s="28"/>
      <c r="F390" s="28"/>
      <c r="G390" s="28"/>
      <c r="H390" s="28"/>
      <c r="I390" s="28"/>
      <c r="J390" s="28"/>
      <c r="K390" s="329">
        <f t="shared" si="101"/>
        <v>0</v>
      </c>
    </row>
    <row r="391" spans="2:11" x14ac:dyDescent="0.2">
      <c r="B391" s="25" t="s">
        <v>956</v>
      </c>
      <c r="C391" s="330"/>
      <c r="D391" s="331" t="s">
        <v>141</v>
      </c>
      <c r="E391" s="28"/>
      <c r="F391" s="28"/>
      <c r="G391" s="28"/>
      <c r="H391" s="28"/>
      <c r="I391" s="28"/>
      <c r="J391" s="28"/>
      <c r="K391" s="329">
        <f t="shared" si="101"/>
        <v>0</v>
      </c>
    </row>
    <row r="392" spans="2:11" x14ac:dyDescent="0.2">
      <c r="B392" s="25" t="s">
        <v>957</v>
      </c>
      <c r="C392" s="330"/>
      <c r="D392" s="331" t="s">
        <v>142</v>
      </c>
      <c r="E392" s="28"/>
      <c r="F392" s="28"/>
      <c r="G392" s="28"/>
      <c r="H392" s="28"/>
      <c r="I392" s="28"/>
      <c r="J392" s="28"/>
      <c r="K392" s="329">
        <f t="shared" si="101"/>
        <v>0</v>
      </c>
    </row>
    <row r="393" spans="2:11" x14ac:dyDescent="0.2">
      <c r="B393" s="25" t="s">
        <v>958</v>
      </c>
      <c r="C393" s="339"/>
      <c r="D393" s="342" t="s">
        <v>143</v>
      </c>
      <c r="E393" s="282"/>
      <c r="F393" s="28"/>
      <c r="G393" s="28"/>
      <c r="H393" s="28"/>
      <c r="I393" s="28"/>
      <c r="J393" s="28"/>
      <c r="K393" s="329">
        <f t="shared" si="101"/>
        <v>0</v>
      </c>
    </row>
    <row r="394" spans="2:11" x14ac:dyDescent="0.2">
      <c r="B394" s="322" t="s">
        <v>271</v>
      </c>
      <c r="C394" s="145"/>
      <c r="D394" s="16" t="s">
        <v>299</v>
      </c>
      <c r="E394" s="27">
        <f t="shared" ref="E394:J394" si="102">+E395+E396+E399+E400+E401+E402+E403+E404+E405</f>
        <v>0</v>
      </c>
      <c r="F394" s="27">
        <f t="shared" si="102"/>
        <v>0</v>
      </c>
      <c r="G394" s="27">
        <f t="shared" si="102"/>
        <v>0</v>
      </c>
      <c r="H394" s="27">
        <f t="shared" si="102"/>
        <v>0</v>
      </c>
      <c r="I394" s="27">
        <f t="shared" si="102"/>
        <v>0</v>
      </c>
      <c r="J394" s="200">
        <f t="shared" si="102"/>
        <v>0</v>
      </c>
      <c r="K394" s="29">
        <f>+K395+K396+K399+K400+K401+K402+K403+K404+K405</f>
        <v>0</v>
      </c>
    </row>
    <row r="395" spans="2:11" x14ac:dyDescent="0.2">
      <c r="B395" s="324" t="s">
        <v>321</v>
      </c>
      <c r="C395" s="325">
        <v>530</v>
      </c>
      <c r="D395" s="326" t="s">
        <v>361</v>
      </c>
      <c r="E395" s="281"/>
      <c r="F395" s="281"/>
      <c r="G395" s="281"/>
      <c r="H395" s="281"/>
      <c r="I395" s="281"/>
      <c r="J395" s="411"/>
      <c r="K395" s="328">
        <f>SUM(E395:J395)</f>
        <v>0</v>
      </c>
    </row>
    <row r="396" spans="2:11" x14ac:dyDescent="0.2">
      <c r="B396" s="25" t="s">
        <v>322</v>
      </c>
      <c r="C396" s="330">
        <v>531</v>
      </c>
      <c r="D396" s="331" t="s">
        <v>301</v>
      </c>
      <c r="E396" s="332">
        <f t="shared" ref="E396:J396" si="103">SUM(E397:E398)</f>
        <v>0</v>
      </c>
      <c r="F396" s="332">
        <f t="shared" si="103"/>
        <v>0</v>
      </c>
      <c r="G396" s="332">
        <f t="shared" si="103"/>
        <v>0</v>
      </c>
      <c r="H396" s="332">
        <f t="shared" si="103"/>
        <v>0</v>
      </c>
      <c r="I396" s="332">
        <f t="shared" si="103"/>
        <v>0</v>
      </c>
      <c r="J396" s="368">
        <f t="shared" si="103"/>
        <v>0</v>
      </c>
      <c r="K396" s="329">
        <f>SUM(K397:K398)</f>
        <v>0</v>
      </c>
    </row>
    <row r="397" spans="2:11" x14ac:dyDescent="0.2">
      <c r="B397" s="25" t="s">
        <v>183</v>
      </c>
      <c r="C397" s="330"/>
      <c r="D397" s="331" t="s">
        <v>185</v>
      </c>
      <c r="E397" s="28"/>
      <c r="F397" s="28"/>
      <c r="G397" s="28"/>
      <c r="H397" s="28"/>
      <c r="I397" s="28"/>
      <c r="J397" s="409"/>
      <c r="K397" s="329">
        <f t="shared" ref="K397:K404" si="104">SUM(E397:J397)</f>
        <v>0</v>
      </c>
    </row>
    <row r="398" spans="2:11" x14ac:dyDescent="0.2">
      <c r="B398" s="25" t="s">
        <v>184</v>
      </c>
      <c r="C398" s="330"/>
      <c r="D398" s="331" t="s">
        <v>186</v>
      </c>
      <c r="E398" s="28"/>
      <c r="F398" s="28"/>
      <c r="G398" s="28"/>
      <c r="H398" s="28"/>
      <c r="I398" s="28"/>
      <c r="J398" s="28"/>
      <c r="K398" s="329">
        <f t="shared" si="104"/>
        <v>0</v>
      </c>
    </row>
    <row r="399" spans="2:11" x14ac:dyDescent="0.2">
      <c r="B399" s="612" t="s">
        <v>320</v>
      </c>
      <c r="C399" s="613">
        <v>532</v>
      </c>
      <c r="D399" s="614" t="s">
        <v>300</v>
      </c>
      <c r="E399" s="28"/>
      <c r="F399" s="28"/>
      <c r="G399" s="28"/>
      <c r="H399" s="28"/>
      <c r="I399" s="28"/>
      <c r="J399" s="409"/>
      <c r="K399" s="329">
        <f t="shared" si="104"/>
        <v>0</v>
      </c>
    </row>
    <row r="400" spans="2:11" x14ac:dyDescent="0.2">
      <c r="B400" s="25" t="s">
        <v>323</v>
      </c>
      <c r="C400" s="330">
        <v>533</v>
      </c>
      <c r="D400" s="331" t="s">
        <v>302</v>
      </c>
      <c r="E400" s="28"/>
      <c r="F400" s="28"/>
      <c r="G400" s="28"/>
      <c r="H400" s="28"/>
      <c r="I400" s="28"/>
      <c r="J400" s="409"/>
      <c r="K400" s="329">
        <f t="shared" si="104"/>
        <v>0</v>
      </c>
    </row>
    <row r="401" spans="2:11" x14ac:dyDescent="0.2">
      <c r="B401" s="25" t="s">
        <v>324</v>
      </c>
      <c r="C401" s="330">
        <v>534</v>
      </c>
      <c r="D401" s="331" t="s">
        <v>182</v>
      </c>
      <c r="E401" s="28"/>
      <c r="F401" s="28"/>
      <c r="G401" s="28"/>
      <c r="H401" s="28"/>
      <c r="I401" s="28"/>
      <c r="J401" s="409"/>
      <c r="K401" s="329">
        <f t="shared" si="104"/>
        <v>0</v>
      </c>
    </row>
    <row r="402" spans="2:11" x14ac:dyDescent="0.2">
      <c r="B402" s="25" t="s">
        <v>335</v>
      </c>
      <c r="C402" s="330">
        <v>535</v>
      </c>
      <c r="D402" s="331" t="s">
        <v>303</v>
      </c>
      <c r="E402" s="28"/>
      <c r="F402" s="28"/>
      <c r="G402" s="28"/>
      <c r="H402" s="28"/>
      <c r="I402" s="28"/>
      <c r="J402" s="409"/>
      <c r="K402" s="329">
        <f t="shared" si="104"/>
        <v>0</v>
      </c>
    </row>
    <row r="403" spans="2:11" x14ac:dyDescent="0.2">
      <c r="B403" s="25" t="s">
        <v>336</v>
      </c>
      <c r="C403" s="330">
        <v>536</v>
      </c>
      <c r="D403" s="331" t="s">
        <v>362</v>
      </c>
      <c r="E403" s="28"/>
      <c r="F403" s="28"/>
      <c r="G403" s="28"/>
      <c r="H403" s="28"/>
      <c r="I403" s="28"/>
      <c r="J403" s="409"/>
      <c r="K403" s="329">
        <f t="shared" si="104"/>
        <v>0</v>
      </c>
    </row>
    <row r="404" spans="2:11" x14ac:dyDescent="0.2">
      <c r="B404" s="25" t="s">
        <v>337</v>
      </c>
      <c r="C404" s="330">
        <v>537</v>
      </c>
      <c r="D404" s="337" t="s">
        <v>219</v>
      </c>
      <c r="E404" s="28"/>
      <c r="F404" s="28"/>
      <c r="G404" s="28"/>
      <c r="H404" s="28"/>
      <c r="I404" s="28"/>
      <c r="J404" s="409"/>
      <c r="K404" s="329">
        <f t="shared" si="104"/>
        <v>0</v>
      </c>
    </row>
    <row r="405" spans="2:11" x14ac:dyDescent="0.2">
      <c r="B405" s="25" t="s">
        <v>220</v>
      </c>
      <c r="C405" s="330">
        <v>539</v>
      </c>
      <c r="D405" s="331" t="s">
        <v>363</v>
      </c>
      <c r="E405" s="332">
        <f t="shared" ref="E405:J405" si="105">SUM(E406:E412)</f>
        <v>0</v>
      </c>
      <c r="F405" s="332">
        <f t="shared" si="105"/>
        <v>0</v>
      </c>
      <c r="G405" s="332">
        <f t="shared" si="105"/>
        <v>0</v>
      </c>
      <c r="H405" s="332">
        <f t="shared" si="105"/>
        <v>0</v>
      </c>
      <c r="I405" s="332">
        <f t="shared" si="105"/>
        <v>0</v>
      </c>
      <c r="J405" s="368">
        <f t="shared" si="105"/>
        <v>0</v>
      </c>
      <c r="K405" s="329">
        <f>SUM(K406:K412)</f>
        <v>0</v>
      </c>
    </row>
    <row r="406" spans="2:11" x14ac:dyDescent="0.2">
      <c r="B406" s="25" t="s">
        <v>221</v>
      </c>
      <c r="C406" s="330"/>
      <c r="D406" s="331" t="s">
        <v>188</v>
      </c>
      <c r="E406" s="28"/>
      <c r="F406" s="28"/>
      <c r="G406" s="28"/>
      <c r="H406" s="28"/>
      <c r="I406" s="28"/>
      <c r="J406" s="409"/>
      <c r="K406" s="329">
        <f t="shared" ref="K406:K412" si="106">SUM(E406:J406)</f>
        <v>0</v>
      </c>
    </row>
    <row r="407" spans="2:11" x14ac:dyDescent="0.2">
      <c r="B407" s="25" t="s">
        <v>222</v>
      </c>
      <c r="C407" s="330"/>
      <c r="D407" s="331" t="s">
        <v>187</v>
      </c>
      <c r="E407" s="28"/>
      <c r="F407" s="28"/>
      <c r="G407" s="28"/>
      <c r="H407" s="28"/>
      <c r="I407" s="28"/>
      <c r="J407" s="409"/>
      <c r="K407" s="329">
        <f t="shared" si="106"/>
        <v>0</v>
      </c>
    </row>
    <row r="408" spans="2:11" x14ac:dyDescent="0.2">
      <c r="B408" s="25" t="s">
        <v>223</v>
      </c>
      <c r="C408" s="330"/>
      <c r="D408" s="331" t="s">
        <v>189</v>
      </c>
      <c r="E408" s="28"/>
      <c r="F408" s="28"/>
      <c r="G408" s="28"/>
      <c r="H408" s="28"/>
      <c r="I408" s="28"/>
      <c r="J408" s="409"/>
      <c r="K408" s="329">
        <f t="shared" si="106"/>
        <v>0</v>
      </c>
    </row>
    <row r="409" spans="2:11" x14ac:dyDescent="0.2">
      <c r="B409" s="25" t="s">
        <v>224</v>
      </c>
      <c r="C409" s="330"/>
      <c r="D409" s="331" t="s">
        <v>299</v>
      </c>
      <c r="E409" s="28"/>
      <c r="F409" s="28"/>
      <c r="G409" s="28"/>
      <c r="H409" s="28"/>
      <c r="I409" s="28"/>
      <c r="J409" s="409"/>
      <c r="K409" s="329">
        <f t="shared" si="106"/>
        <v>0</v>
      </c>
    </row>
    <row r="410" spans="2:11" x14ac:dyDescent="0.2">
      <c r="B410" s="25" t="s">
        <v>225</v>
      </c>
      <c r="C410" s="330"/>
      <c r="D410" s="331" t="s">
        <v>190</v>
      </c>
      <c r="E410" s="28"/>
      <c r="F410" s="28"/>
      <c r="G410" s="28"/>
      <c r="H410" s="28"/>
      <c r="I410" s="28"/>
      <c r="J410" s="28"/>
      <c r="K410" s="329">
        <f t="shared" si="106"/>
        <v>0</v>
      </c>
    </row>
    <row r="411" spans="2:11" x14ac:dyDescent="0.2">
      <c r="B411" s="25" t="s">
        <v>226</v>
      </c>
      <c r="C411" s="330"/>
      <c r="D411" s="331" t="s">
        <v>367</v>
      </c>
      <c r="E411" s="28"/>
      <c r="F411" s="28"/>
      <c r="G411" s="28"/>
      <c r="H411" s="28"/>
      <c r="I411" s="28"/>
      <c r="J411" s="409"/>
      <c r="K411" s="329">
        <f t="shared" si="106"/>
        <v>0</v>
      </c>
    </row>
    <row r="412" spans="2:11" x14ac:dyDescent="0.2">
      <c r="B412" s="26" t="s">
        <v>227</v>
      </c>
      <c r="C412" s="333"/>
      <c r="D412" s="334" t="s">
        <v>191</v>
      </c>
      <c r="E412" s="282"/>
      <c r="F412" s="282"/>
      <c r="G412" s="282"/>
      <c r="H412" s="282"/>
      <c r="I412" s="282"/>
      <c r="J412" s="282"/>
      <c r="K412" s="335">
        <f t="shared" si="106"/>
        <v>0</v>
      </c>
    </row>
    <row r="413" spans="2:11" x14ac:dyDescent="0.2">
      <c r="B413" s="322">
        <v>4</v>
      </c>
      <c r="C413" s="145"/>
      <c r="D413" s="16" t="s">
        <v>304</v>
      </c>
      <c r="E413" s="27">
        <f t="shared" ref="E413:J413" si="107">+E414+E419+E420+E425+E426+E427+E435+E436</f>
        <v>0</v>
      </c>
      <c r="F413" s="27">
        <f t="shared" si="107"/>
        <v>0</v>
      </c>
      <c r="G413" s="27">
        <f t="shared" si="107"/>
        <v>0</v>
      </c>
      <c r="H413" s="27">
        <f t="shared" si="107"/>
        <v>0</v>
      </c>
      <c r="I413" s="27">
        <f t="shared" si="107"/>
        <v>0</v>
      </c>
      <c r="J413" s="200">
        <f t="shared" si="107"/>
        <v>0</v>
      </c>
      <c r="K413" s="29">
        <f>+K414+K419+K420+K425+K426+K427+K435+K436</f>
        <v>0</v>
      </c>
    </row>
    <row r="414" spans="2:11" x14ac:dyDescent="0.2">
      <c r="B414" s="324" t="s">
        <v>419</v>
      </c>
      <c r="C414" s="325">
        <v>550</v>
      </c>
      <c r="D414" s="326" t="s">
        <v>305</v>
      </c>
      <c r="E414" s="327">
        <f t="shared" ref="E414:J414" si="108">SUM(E415:E418)</f>
        <v>0</v>
      </c>
      <c r="F414" s="327">
        <f t="shared" si="108"/>
        <v>0</v>
      </c>
      <c r="G414" s="327">
        <f t="shared" si="108"/>
        <v>0</v>
      </c>
      <c r="H414" s="327">
        <f t="shared" si="108"/>
        <v>0</v>
      </c>
      <c r="I414" s="327">
        <f t="shared" si="108"/>
        <v>0</v>
      </c>
      <c r="J414" s="367">
        <f t="shared" si="108"/>
        <v>0</v>
      </c>
      <c r="K414" s="328">
        <f>SUM(K415:K418)</f>
        <v>0</v>
      </c>
    </row>
    <row r="415" spans="2:11" x14ac:dyDescent="0.2">
      <c r="B415" s="324" t="s">
        <v>33</v>
      </c>
      <c r="C415" s="325"/>
      <c r="D415" s="326" t="s">
        <v>192</v>
      </c>
      <c r="E415" s="281"/>
      <c r="F415" s="281"/>
      <c r="G415" s="281"/>
      <c r="H415" s="281"/>
      <c r="I415" s="281"/>
      <c r="J415" s="411"/>
      <c r="K415" s="328">
        <f>SUM(E415:J415)</f>
        <v>0</v>
      </c>
    </row>
    <row r="416" spans="2:11" x14ac:dyDescent="0.2">
      <c r="B416" s="324" t="s">
        <v>34</v>
      </c>
      <c r="C416" s="325"/>
      <c r="D416" s="326" t="s">
        <v>193</v>
      </c>
      <c r="E416" s="281"/>
      <c r="F416" s="281"/>
      <c r="G416" s="281"/>
      <c r="H416" s="281"/>
      <c r="I416" s="281"/>
      <c r="J416" s="411"/>
      <c r="K416" s="328">
        <f>SUM(E416:J416)</f>
        <v>0</v>
      </c>
    </row>
    <row r="417" spans="2:11" x14ac:dyDescent="0.2">
      <c r="B417" s="324" t="s">
        <v>35</v>
      </c>
      <c r="C417" s="325"/>
      <c r="D417" s="326" t="s">
        <v>194</v>
      </c>
      <c r="E417" s="281"/>
      <c r="F417" s="281"/>
      <c r="G417" s="281"/>
      <c r="H417" s="281"/>
      <c r="I417" s="281"/>
      <c r="J417" s="411"/>
      <c r="K417" s="328">
        <f>SUM(E417:J417)</f>
        <v>0</v>
      </c>
    </row>
    <row r="418" spans="2:11" x14ac:dyDescent="0.2">
      <c r="B418" s="324" t="s">
        <v>36</v>
      </c>
      <c r="C418" s="325"/>
      <c r="D418" s="326" t="s">
        <v>195</v>
      </c>
      <c r="E418" s="281"/>
      <c r="F418" s="281"/>
      <c r="G418" s="281"/>
      <c r="H418" s="281"/>
      <c r="I418" s="281"/>
      <c r="J418" s="411"/>
      <c r="K418" s="328">
        <f>SUM(E418:J418)</f>
        <v>0</v>
      </c>
    </row>
    <row r="419" spans="2:11" x14ac:dyDescent="0.2">
      <c r="B419" s="612" t="s">
        <v>420</v>
      </c>
      <c r="C419" s="613">
        <v>551</v>
      </c>
      <c r="D419" s="614" t="s">
        <v>306</v>
      </c>
      <c r="E419" s="28"/>
      <c r="F419" s="28"/>
      <c r="G419" s="28"/>
      <c r="H419" s="28"/>
      <c r="I419" s="28"/>
      <c r="J419" s="409"/>
      <c r="K419" s="329">
        <f>SUM(E419:J419)</f>
        <v>0</v>
      </c>
    </row>
    <row r="420" spans="2:11" x14ac:dyDescent="0.2">
      <c r="B420" s="25" t="s">
        <v>37</v>
      </c>
      <c r="C420" s="330">
        <v>552</v>
      </c>
      <c r="D420" s="331" t="s">
        <v>307</v>
      </c>
      <c r="E420" s="332">
        <f t="shared" ref="E420:J420" si="109">SUM(E421:E424)</f>
        <v>0</v>
      </c>
      <c r="F420" s="332">
        <f t="shared" si="109"/>
        <v>0</v>
      </c>
      <c r="G420" s="332">
        <f t="shared" si="109"/>
        <v>0</v>
      </c>
      <c r="H420" s="332">
        <f t="shared" si="109"/>
        <v>0</v>
      </c>
      <c r="I420" s="332">
        <f t="shared" si="109"/>
        <v>0</v>
      </c>
      <c r="J420" s="368">
        <f t="shared" si="109"/>
        <v>0</v>
      </c>
      <c r="K420" s="329">
        <f>SUM(K421:K424)</f>
        <v>0</v>
      </c>
    </row>
    <row r="421" spans="2:11" x14ac:dyDescent="0.2">
      <c r="B421" s="25" t="s">
        <v>38</v>
      </c>
      <c r="C421" s="330"/>
      <c r="D421" s="331" t="s">
        <v>196</v>
      </c>
      <c r="E421" s="28"/>
      <c r="F421" s="28"/>
      <c r="G421" s="28"/>
      <c r="H421" s="28"/>
      <c r="I421" s="28"/>
      <c r="J421" s="28"/>
      <c r="K421" s="329">
        <f t="shared" ref="K421:K426" si="110">SUM(E421:J421)</f>
        <v>0</v>
      </c>
    </row>
    <row r="422" spans="2:11" x14ac:dyDescent="0.2">
      <c r="B422" s="25" t="s">
        <v>39</v>
      </c>
      <c r="C422" s="330"/>
      <c r="D422" s="331" t="s">
        <v>197</v>
      </c>
      <c r="E422" s="28"/>
      <c r="F422" s="28"/>
      <c r="G422" s="28"/>
      <c r="H422" s="28"/>
      <c r="I422" s="28"/>
      <c r="J422" s="409"/>
      <c r="K422" s="329">
        <f t="shared" si="110"/>
        <v>0</v>
      </c>
    </row>
    <row r="423" spans="2:11" x14ac:dyDescent="0.2">
      <c r="B423" s="25" t="s">
        <v>40</v>
      </c>
      <c r="C423" s="330"/>
      <c r="D423" s="331" t="s">
        <v>198</v>
      </c>
      <c r="E423" s="28"/>
      <c r="F423" s="28"/>
      <c r="G423" s="28"/>
      <c r="H423" s="28"/>
      <c r="I423" s="28"/>
      <c r="J423" s="28"/>
      <c r="K423" s="329">
        <f t="shared" si="110"/>
        <v>0</v>
      </c>
    </row>
    <row r="424" spans="2:11" x14ac:dyDescent="0.2">
      <c r="B424" s="25" t="s">
        <v>41</v>
      </c>
      <c r="C424" s="330"/>
      <c r="D424" s="331" t="s">
        <v>199</v>
      </c>
      <c r="E424" s="28"/>
      <c r="F424" s="28"/>
      <c r="G424" s="28"/>
      <c r="H424" s="28"/>
      <c r="I424" s="28"/>
      <c r="J424" s="409"/>
      <c r="K424" s="329">
        <f t="shared" si="110"/>
        <v>0</v>
      </c>
    </row>
    <row r="425" spans="2:11" x14ac:dyDescent="0.2">
      <c r="B425" s="25" t="s">
        <v>42</v>
      </c>
      <c r="C425" s="330">
        <v>553</v>
      </c>
      <c r="D425" s="331" t="s">
        <v>308</v>
      </c>
      <c r="E425" s="28"/>
      <c r="F425" s="28"/>
      <c r="G425" s="28"/>
      <c r="H425" s="28"/>
      <c r="I425" s="28"/>
      <c r="J425" s="409"/>
      <c r="K425" s="329">
        <f t="shared" si="110"/>
        <v>0</v>
      </c>
    </row>
    <row r="426" spans="2:11" x14ac:dyDescent="0.2">
      <c r="B426" s="25" t="s">
        <v>56</v>
      </c>
      <c r="C426" s="330">
        <v>554</v>
      </c>
      <c r="D426" s="331" t="s">
        <v>364</v>
      </c>
      <c r="E426" s="28"/>
      <c r="F426" s="28"/>
      <c r="G426" s="28"/>
      <c r="H426" s="28"/>
      <c r="I426" s="28"/>
      <c r="J426" s="28"/>
      <c r="K426" s="329">
        <f t="shared" si="110"/>
        <v>0</v>
      </c>
    </row>
    <row r="427" spans="2:11" x14ac:dyDescent="0.2">
      <c r="B427" s="25" t="s">
        <v>43</v>
      </c>
      <c r="C427" s="330">
        <v>555</v>
      </c>
      <c r="D427" s="331" t="s">
        <v>365</v>
      </c>
      <c r="E427" s="332">
        <f t="shared" ref="E427:J427" si="111">SUM(E428:E434)</f>
        <v>0</v>
      </c>
      <c r="F427" s="332">
        <f t="shared" si="111"/>
        <v>0</v>
      </c>
      <c r="G427" s="332">
        <f t="shared" si="111"/>
        <v>0</v>
      </c>
      <c r="H427" s="332">
        <f t="shared" si="111"/>
        <v>0</v>
      </c>
      <c r="I427" s="332">
        <f t="shared" si="111"/>
        <v>0</v>
      </c>
      <c r="J427" s="368">
        <f t="shared" si="111"/>
        <v>0</v>
      </c>
      <c r="K427" s="329">
        <f>SUM(K428:K434)</f>
        <v>0</v>
      </c>
    </row>
    <row r="428" spans="2:11" x14ac:dyDescent="0.2">
      <c r="B428" s="25" t="s">
        <v>44</v>
      </c>
      <c r="C428" s="343"/>
      <c r="D428" s="17" t="s">
        <v>398</v>
      </c>
      <c r="E428" s="28"/>
      <c r="F428" s="28"/>
      <c r="G428" s="28"/>
      <c r="H428" s="28"/>
      <c r="I428" s="28"/>
      <c r="J428" s="28"/>
      <c r="K428" s="329">
        <f t="shared" ref="K428:K435" si="112">SUM(E428:J428)</f>
        <v>0</v>
      </c>
    </row>
    <row r="429" spans="2:11" x14ac:dyDescent="0.2">
      <c r="B429" s="25" t="s">
        <v>45</v>
      </c>
      <c r="C429" s="343"/>
      <c r="D429" s="17" t="s">
        <v>200</v>
      </c>
      <c r="E429" s="28"/>
      <c r="F429" s="28"/>
      <c r="G429" s="28"/>
      <c r="H429" s="28"/>
      <c r="I429" s="28"/>
      <c r="J429" s="409"/>
      <c r="K429" s="329">
        <f t="shared" si="112"/>
        <v>0</v>
      </c>
    </row>
    <row r="430" spans="2:11" x14ac:dyDescent="0.2">
      <c r="B430" s="25" t="s">
        <v>46</v>
      </c>
      <c r="C430" s="343"/>
      <c r="D430" s="17" t="s">
        <v>202</v>
      </c>
      <c r="E430" s="28"/>
      <c r="F430" s="28"/>
      <c r="G430" s="28"/>
      <c r="H430" s="28"/>
      <c r="I430" s="28"/>
      <c r="J430" s="409"/>
      <c r="K430" s="329">
        <f t="shared" si="112"/>
        <v>0</v>
      </c>
    </row>
    <row r="431" spans="2:11" x14ac:dyDescent="0.2">
      <c r="B431" s="25" t="s">
        <v>47</v>
      </c>
      <c r="C431" s="343"/>
      <c r="D431" s="17" t="s">
        <v>203</v>
      </c>
      <c r="E431" s="28"/>
      <c r="F431" s="28"/>
      <c r="G431" s="28"/>
      <c r="H431" s="28"/>
      <c r="I431" s="28"/>
      <c r="J431" s="409"/>
      <c r="K431" s="329">
        <f t="shared" si="112"/>
        <v>0</v>
      </c>
    </row>
    <row r="432" spans="2:11" x14ac:dyDescent="0.2">
      <c r="B432" s="25" t="s">
        <v>57</v>
      </c>
      <c r="C432" s="343"/>
      <c r="D432" s="17" t="s">
        <v>204</v>
      </c>
      <c r="E432" s="28"/>
      <c r="F432" s="28"/>
      <c r="G432" s="28"/>
      <c r="H432" s="28"/>
      <c r="I432" s="28"/>
      <c r="J432" s="409"/>
      <c r="K432" s="329">
        <f t="shared" si="112"/>
        <v>0</v>
      </c>
    </row>
    <row r="433" spans="2:11" x14ac:dyDescent="0.2">
      <c r="B433" s="25" t="s">
        <v>48</v>
      </c>
      <c r="C433" s="343"/>
      <c r="D433" s="17" t="s">
        <v>201</v>
      </c>
      <c r="E433" s="28"/>
      <c r="F433" s="28"/>
      <c r="G433" s="28"/>
      <c r="H433" s="28"/>
      <c r="I433" s="28"/>
      <c r="J433" s="409"/>
      <c r="K433" s="329">
        <f t="shared" si="112"/>
        <v>0</v>
      </c>
    </row>
    <row r="434" spans="2:11" x14ac:dyDescent="0.2">
      <c r="B434" s="25" t="s">
        <v>49</v>
      </c>
      <c r="C434" s="343"/>
      <c r="D434" s="3" t="s">
        <v>399</v>
      </c>
      <c r="E434" s="28"/>
      <c r="F434" s="28"/>
      <c r="G434" s="28"/>
      <c r="H434" s="28"/>
      <c r="I434" s="28"/>
      <c r="J434" s="409"/>
      <c r="K434" s="329">
        <f t="shared" si="112"/>
        <v>0</v>
      </c>
    </row>
    <row r="435" spans="2:11" x14ac:dyDescent="0.2">
      <c r="B435" s="25" t="s">
        <v>50</v>
      </c>
      <c r="C435" s="330">
        <v>556</v>
      </c>
      <c r="D435" s="331" t="s">
        <v>366</v>
      </c>
      <c r="E435" s="615"/>
      <c r="F435" s="28"/>
      <c r="G435" s="28"/>
      <c r="H435" s="28"/>
      <c r="I435" s="28"/>
      <c r="J435" s="409"/>
      <c r="K435" s="329">
        <f t="shared" si="112"/>
        <v>0</v>
      </c>
    </row>
    <row r="436" spans="2:11" x14ac:dyDescent="0.2">
      <c r="B436" s="25" t="s">
        <v>51</v>
      </c>
      <c r="C436" s="330">
        <v>559</v>
      </c>
      <c r="D436" s="331" t="s">
        <v>309</v>
      </c>
      <c r="E436" s="332">
        <f t="shared" ref="E436:J436" si="113">SUM(E437:E440)</f>
        <v>0</v>
      </c>
      <c r="F436" s="332">
        <f t="shared" si="113"/>
        <v>0</v>
      </c>
      <c r="G436" s="332">
        <f t="shared" si="113"/>
        <v>0</v>
      </c>
      <c r="H436" s="332">
        <f t="shared" si="113"/>
        <v>0</v>
      </c>
      <c r="I436" s="332">
        <f t="shared" si="113"/>
        <v>0</v>
      </c>
      <c r="J436" s="368">
        <f t="shared" si="113"/>
        <v>0</v>
      </c>
      <c r="K436" s="329">
        <f>SUM(K437:K440)</f>
        <v>0</v>
      </c>
    </row>
    <row r="437" spans="2:11" x14ac:dyDescent="0.2">
      <c r="B437" s="25" t="s">
        <v>52</v>
      </c>
      <c r="C437" s="330"/>
      <c r="D437" s="331" t="s">
        <v>205</v>
      </c>
      <c r="E437" s="615"/>
      <c r="F437" s="615"/>
      <c r="G437" s="28"/>
      <c r="H437" s="28"/>
      <c r="I437" s="28"/>
      <c r="J437" s="409"/>
      <c r="K437" s="329">
        <f>SUM(E437:J437)</f>
        <v>0</v>
      </c>
    </row>
    <row r="438" spans="2:11" x14ac:dyDescent="0.2">
      <c r="B438" s="25" t="s">
        <v>53</v>
      </c>
      <c r="C438" s="330"/>
      <c r="D438" s="331" t="s">
        <v>206</v>
      </c>
      <c r="E438" s="28"/>
      <c r="F438" s="28"/>
      <c r="G438" s="28"/>
      <c r="H438" s="28"/>
      <c r="I438" s="28"/>
      <c r="J438" s="409"/>
      <c r="K438" s="329">
        <f>SUM(E438:J438)</f>
        <v>0</v>
      </c>
    </row>
    <row r="439" spans="2:11" x14ac:dyDescent="0.2">
      <c r="B439" s="25" t="s">
        <v>54</v>
      </c>
      <c r="C439" s="330"/>
      <c r="D439" s="331" t="s">
        <v>400</v>
      </c>
      <c r="E439" s="28"/>
      <c r="F439" s="28"/>
      <c r="G439" s="28"/>
      <c r="H439" s="28"/>
      <c r="I439" s="28"/>
      <c r="J439" s="409"/>
      <c r="K439" s="329">
        <f>SUM(E439:J439)</f>
        <v>0</v>
      </c>
    </row>
    <row r="440" spans="2:11" x14ac:dyDescent="0.2">
      <c r="B440" s="26" t="s">
        <v>55</v>
      </c>
      <c r="C440" s="330"/>
      <c r="D440" s="331" t="s">
        <v>309</v>
      </c>
      <c r="E440" s="149"/>
      <c r="F440" s="149"/>
      <c r="G440" s="149"/>
      <c r="H440" s="149"/>
      <c r="I440" s="149"/>
      <c r="J440" s="410"/>
      <c r="K440" s="335">
        <f>SUM(E440:J440)</f>
        <v>0</v>
      </c>
    </row>
    <row r="441" spans="2:11" ht="25.5" x14ac:dyDescent="0.2">
      <c r="B441" s="138">
        <v>5</v>
      </c>
      <c r="C441" s="145"/>
      <c r="D441" s="323" t="s">
        <v>236</v>
      </c>
      <c r="E441" s="616"/>
      <c r="F441" s="616"/>
      <c r="G441" s="372"/>
      <c r="H441" s="372"/>
      <c r="I441" s="372"/>
      <c r="J441" s="372"/>
      <c r="K441" s="29">
        <f>SUM(E441:J441)</f>
        <v>0</v>
      </c>
    </row>
    <row r="442" spans="2:11" ht="13.5" thickBot="1" x14ac:dyDescent="0.25">
      <c r="B442" s="73" t="s">
        <v>274</v>
      </c>
      <c r="C442" s="412"/>
      <c r="D442" s="71" t="s">
        <v>235</v>
      </c>
      <c r="E442" s="413">
        <f t="shared" ref="E442:K442" si="114">E341+E374+E394+E441+E413</f>
        <v>0</v>
      </c>
      <c r="F442" s="413">
        <f t="shared" si="114"/>
        <v>0</v>
      </c>
      <c r="G442" s="413">
        <f t="shared" si="114"/>
        <v>0</v>
      </c>
      <c r="H442" s="413">
        <f t="shared" si="114"/>
        <v>0</v>
      </c>
      <c r="I442" s="413">
        <f t="shared" si="114"/>
        <v>0</v>
      </c>
      <c r="J442" s="414">
        <f t="shared" si="114"/>
        <v>0</v>
      </c>
      <c r="K442" s="408">
        <f t="shared" si="114"/>
        <v>0</v>
      </c>
    </row>
    <row r="443" spans="2:11" ht="13.5" thickTop="1" x14ac:dyDescent="0.2"/>
  </sheetData>
  <sheetProtection formatCells="0" formatColumns="0" selectLockedCells="1"/>
  <mergeCells count="36">
    <mergeCell ref="B229:B231"/>
    <mergeCell ref="C229:C231"/>
    <mergeCell ref="D229:D231"/>
    <mergeCell ref="E229:K229"/>
    <mergeCell ref="E230:F230"/>
    <mergeCell ref="G230:H230"/>
    <mergeCell ref="I230:J230"/>
    <mergeCell ref="K230:K231"/>
    <mergeCell ref="B228:J228"/>
    <mergeCell ref="I121:J121"/>
    <mergeCell ref="I12:J12"/>
    <mergeCell ref="G12:H12"/>
    <mergeCell ref="K121:K122"/>
    <mergeCell ref="B120:B122"/>
    <mergeCell ref="C120:C122"/>
    <mergeCell ref="G121:H121"/>
    <mergeCell ref="E121:F121"/>
    <mergeCell ref="D120:D122"/>
    <mergeCell ref="E120:K120"/>
    <mergeCell ref="B119:J119"/>
    <mergeCell ref="B7:K7"/>
    <mergeCell ref="E11:K11"/>
    <mergeCell ref="B11:B13"/>
    <mergeCell ref="C11:C13"/>
    <mergeCell ref="D11:D13"/>
    <mergeCell ref="E12:F12"/>
    <mergeCell ref="B10:J10"/>
    <mergeCell ref="B337:J337"/>
    <mergeCell ref="B338:B340"/>
    <mergeCell ref="C338:C340"/>
    <mergeCell ref="D338:D340"/>
    <mergeCell ref="E338:K338"/>
    <mergeCell ref="E339:F339"/>
    <mergeCell ref="G339:H339"/>
    <mergeCell ref="I339:J339"/>
    <mergeCell ref="K339:K340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4" orientation="portrait" r:id="rId1"/>
  <headerFooter alignWithMargins="0">
    <oddFooter>&amp;R&amp;"Arial Narrow,Regular"Страна &amp;P од &amp;N</oddFooter>
  </headerFooter>
  <rowBreaks count="3" manualBreakCount="3">
    <brk id="116" max="10" man="1"/>
    <brk id="225" max="10" man="1"/>
    <brk id="334" max="10" man="1"/>
  </rowBreaks>
  <ignoredErrors>
    <ignoredError sqref="I34 E34 G34 E143:J143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81A7-6BDD-4DAE-8347-328A1BB42BDA}">
  <sheetPr codeName="Sheet5">
    <pageSetUpPr fitToPage="1"/>
  </sheetPr>
  <dimension ref="A1:T172"/>
  <sheetViews>
    <sheetView showGridLines="0" showZeros="0" zoomScaleNormal="100" workbookViewId="0"/>
  </sheetViews>
  <sheetFormatPr defaultRowHeight="12.75" x14ac:dyDescent="0.2"/>
  <cols>
    <col min="1" max="1" width="3.28515625" style="625" customWidth="1"/>
    <col min="2" max="2" width="6.140625" style="641" customWidth="1"/>
    <col min="3" max="3" width="64.42578125" style="625" customWidth="1"/>
    <col min="4" max="4" width="11.5703125" style="625" customWidth="1"/>
    <col min="5" max="5" width="11.42578125" style="625" customWidth="1"/>
    <col min="6" max="6" width="12.5703125" style="625" customWidth="1"/>
    <col min="7" max="7" width="10.42578125" style="625" customWidth="1"/>
    <col min="8" max="17" width="9.140625" style="625"/>
    <col min="18" max="18" width="10.7109375" style="625" customWidth="1"/>
    <col min="19" max="16384" width="9.140625" style="625"/>
  </cols>
  <sheetData>
    <row r="1" spans="1:17" x14ac:dyDescent="0.2">
      <c r="A1"/>
      <c r="B1"/>
      <c r="C1"/>
      <c r="D1"/>
      <c r="E1" s="624"/>
      <c r="F1" s="624"/>
      <c r="G1" s="624"/>
      <c r="H1" s="624"/>
      <c r="I1" s="624"/>
      <c r="J1" s="624"/>
    </row>
    <row r="2" spans="1:17" x14ac:dyDescent="0.2">
      <c r="A2"/>
      <c r="B2"/>
      <c r="C2"/>
      <c r="D2"/>
      <c r="E2" s="624"/>
      <c r="F2" s="624"/>
      <c r="G2" s="624"/>
      <c r="H2" s="624"/>
      <c r="I2" s="624"/>
      <c r="J2" s="624"/>
    </row>
    <row r="3" spans="1:17" x14ac:dyDescent="0.2">
      <c r="A3"/>
      <c r="B3"/>
      <c r="C3"/>
      <c r="D3"/>
      <c r="E3" s="627"/>
      <c r="F3" s="628"/>
      <c r="G3" s="628"/>
      <c r="H3" s="628"/>
      <c r="I3" s="628"/>
      <c r="J3" s="628"/>
    </row>
    <row r="4" spans="1:17" x14ac:dyDescent="0.2">
      <c r="A4"/>
      <c r="B4"/>
      <c r="C4"/>
      <c r="D4"/>
      <c r="E4" s="627"/>
      <c r="F4" s="628"/>
      <c r="G4" s="628"/>
      <c r="H4" s="628"/>
      <c r="I4" s="628"/>
      <c r="J4" s="628"/>
    </row>
    <row r="5" spans="1:17" x14ac:dyDescent="0.2">
      <c r="A5"/>
      <c r="B5"/>
      <c r="C5"/>
      <c r="D5"/>
      <c r="E5" s="627"/>
      <c r="F5" s="628"/>
      <c r="G5" s="628"/>
      <c r="H5" s="628"/>
      <c r="I5" s="628"/>
      <c r="J5" s="628"/>
    </row>
    <row r="6" spans="1:17" x14ac:dyDescent="0.2">
      <c r="A6" s="630"/>
      <c r="B6" s="626"/>
      <c r="C6" s="629"/>
      <c r="D6" s="629"/>
      <c r="E6" s="629"/>
      <c r="F6" s="628"/>
      <c r="G6" s="628"/>
      <c r="H6" s="628"/>
      <c r="I6" s="628"/>
      <c r="J6" s="628"/>
    </row>
    <row r="7" spans="1:17" ht="12.75" customHeight="1" x14ac:dyDescent="0.2">
      <c r="A7" s="628"/>
      <c r="C7" s="1086" t="s">
        <v>543</v>
      </c>
      <c r="D7" s="1086"/>
      <c r="E7" s="1086"/>
      <c r="F7" s="1086"/>
      <c r="G7" s="1086"/>
      <c r="H7" s="628"/>
      <c r="I7" s="628"/>
      <c r="J7" s="628"/>
    </row>
    <row r="8" spans="1:17" x14ac:dyDescent="0.2">
      <c r="A8" s="628"/>
      <c r="B8" s="624"/>
      <c r="C8" s="624"/>
      <c r="D8" s="624"/>
      <c r="E8" s="624"/>
      <c r="F8" s="624"/>
      <c r="G8" s="628"/>
      <c r="H8" s="628"/>
      <c r="I8" s="628"/>
      <c r="J8" s="628"/>
    </row>
    <row r="9" spans="1:17" ht="13.5" thickBot="1" x14ac:dyDescent="0.25">
      <c r="B9" s="1086"/>
      <c r="C9" s="1091"/>
      <c r="D9" s="631"/>
      <c r="E9" s="631"/>
      <c r="G9" s="631" t="s">
        <v>451</v>
      </c>
    </row>
    <row r="10" spans="1:17" s="632" customFormat="1" ht="26.25" thickTop="1" x14ac:dyDescent="0.2">
      <c r="B10" s="633"/>
      <c r="C10" s="634" t="s">
        <v>311</v>
      </c>
      <c r="D10" s="653" t="str">
        <f>"Остварење "&amp;'Poc. strana'!$C$19-3&amp;". године"</f>
        <v>Остварење -3. године</v>
      </c>
      <c r="E10" s="653" t="str">
        <f>"Остварење "&amp;'Poc. strana'!$C$19-2&amp;". године"</f>
        <v>Остварење -2. године</v>
      </c>
      <c r="F10" s="653" t="str">
        <f>"Остварење "&amp;'Poc. strana'!$C$19-1&amp;". године"</f>
        <v>Остварење -1. године</v>
      </c>
      <c r="G10" s="635">
        <f>+'Poc. strana'!$C$19</f>
        <v>0</v>
      </c>
    </row>
    <row r="11" spans="1:17" ht="13.5" thickBot="1" x14ac:dyDescent="0.25">
      <c r="B11" s="633"/>
      <c r="C11" s="636" t="s">
        <v>544</v>
      </c>
      <c r="D11" s="654">
        <f>+Q162</f>
        <v>0</v>
      </c>
      <c r="E11" s="654">
        <f>+Q122</f>
        <v>0</v>
      </c>
      <c r="F11" s="654">
        <f>+Q83</f>
        <v>0</v>
      </c>
      <c r="G11" s="637">
        <f>+Q44</f>
        <v>0</v>
      </c>
      <c r="I11" s="928"/>
    </row>
    <row r="12" spans="1:17" ht="14.25" thickTop="1" thickBot="1" x14ac:dyDescent="0.25">
      <c r="B12" s="638"/>
      <c r="C12" s="639"/>
      <c r="D12" s="639"/>
      <c r="E12" s="639"/>
      <c r="F12" s="633"/>
    </row>
    <row r="13" spans="1:17" ht="27" thickTop="1" thickBot="1" x14ac:dyDescent="0.25">
      <c r="B13" s="638"/>
      <c r="C13" s="640" t="s">
        <v>545</v>
      </c>
      <c r="D13" s="603"/>
      <c r="E13" s="492"/>
      <c r="F13" s="633"/>
    </row>
    <row r="14" spans="1:17" ht="13.5" thickTop="1" x14ac:dyDescent="0.2">
      <c r="B14" s="638"/>
      <c r="C14" s="655"/>
      <c r="D14"/>
      <c r="E14" s="492"/>
      <c r="F14" s="633"/>
    </row>
    <row r="15" spans="1:17" ht="13.5" thickBot="1" x14ac:dyDescent="0.25">
      <c r="B15" s="638"/>
      <c r="C15" s="655"/>
      <c r="D15"/>
      <c r="E15" s="492"/>
      <c r="F15" s="633"/>
    </row>
    <row r="16" spans="1:17" ht="13.5" thickTop="1" x14ac:dyDescent="0.2">
      <c r="B16" s="1088">
        <f>+'Poc. strana'!$C$19</f>
        <v>0</v>
      </c>
      <c r="C16" s="1089"/>
      <c r="D16" s="1089"/>
      <c r="E16" s="1089"/>
      <c r="F16" s="1089"/>
      <c r="G16" s="1089"/>
      <c r="H16" s="1089"/>
      <c r="I16" s="1089"/>
      <c r="J16" s="1089"/>
      <c r="K16" s="1089"/>
      <c r="L16" s="1089"/>
      <c r="M16" s="1089"/>
      <c r="N16" s="1089"/>
      <c r="O16" s="1089"/>
      <c r="P16" s="1089"/>
      <c r="Q16" s="1090"/>
    </row>
    <row r="17" spans="2:20" x14ac:dyDescent="0.2">
      <c r="B17" s="656"/>
      <c r="C17" s="657"/>
      <c r="D17" s="1008" t="s">
        <v>452</v>
      </c>
      <c r="E17" s="658" t="s">
        <v>287</v>
      </c>
      <c r="F17" s="658" t="s">
        <v>288</v>
      </c>
      <c r="G17" s="658" t="s">
        <v>288</v>
      </c>
      <c r="H17" s="658" t="s">
        <v>442</v>
      </c>
      <c r="I17" s="658" t="s">
        <v>443</v>
      </c>
      <c r="J17" s="658" t="s">
        <v>444</v>
      </c>
      <c r="K17" s="658" t="s">
        <v>445</v>
      </c>
      <c r="L17" s="658" t="s">
        <v>446</v>
      </c>
      <c r="M17" s="658" t="s">
        <v>447</v>
      </c>
      <c r="N17" s="658" t="s">
        <v>448</v>
      </c>
      <c r="O17" s="658" t="s">
        <v>456</v>
      </c>
      <c r="P17" s="658" t="s">
        <v>457</v>
      </c>
      <c r="Q17" s="659" t="s">
        <v>458</v>
      </c>
    </row>
    <row r="18" spans="2:20" x14ac:dyDescent="0.2">
      <c r="B18" s="604" t="s">
        <v>314</v>
      </c>
      <c r="C18" s="605" t="s">
        <v>534</v>
      </c>
      <c r="D18" s="985" t="s">
        <v>479</v>
      </c>
      <c r="E18" s="607">
        <f t="shared" ref="E18:P18" si="0">+E19+E20</f>
        <v>0</v>
      </c>
      <c r="F18" s="607">
        <f t="shared" si="0"/>
        <v>0</v>
      </c>
      <c r="G18" s="607">
        <f t="shared" si="0"/>
        <v>0</v>
      </c>
      <c r="H18" s="607">
        <f t="shared" si="0"/>
        <v>0</v>
      </c>
      <c r="I18" s="607">
        <f t="shared" si="0"/>
        <v>0</v>
      </c>
      <c r="J18" s="607">
        <f t="shared" si="0"/>
        <v>0</v>
      </c>
      <c r="K18" s="607">
        <f t="shared" si="0"/>
        <v>0</v>
      </c>
      <c r="L18" s="607">
        <f t="shared" si="0"/>
        <v>0</v>
      </c>
      <c r="M18" s="607">
        <f t="shared" si="0"/>
        <v>0</v>
      </c>
      <c r="N18" s="607">
        <f t="shared" si="0"/>
        <v>0</v>
      </c>
      <c r="O18" s="607">
        <f t="shared" si="0"/>
        <v>0</v>
      </c>
      <c r="P18" s="607">
        <f t="shared" si="0"/>
        <v>0</v>
      </c>
      <c r="Q18" s="608">
        <f t="shared" ref="Q18:Q26" si="1">SUM(E18:P18)</f>
        <v>0</v>
      </c>
    </row>
    <row r="19" spans="2:20" x14ac:dyDescent="0.2">
      <c r="B19" s="494" t="s">
        <v>128</v>
      </c>
      <c r="C19" s="495" t="s">
        <v>530</v>
      </c>
      <c r="D19" s="987" t="s">
        <v>479</v>
      </c>
      <c r="E19" s="500"/>
      <c r="F19" s="500"/>
      <c r="G19" s="500"/>
      <c r="H19" s="500"/>
      <c r="I19" s="500"/>
      <c r="J19" s="500"/>
      <c r="K19" s="500"/>
      <c r="L19" s="500"/>
      <c r="M19" s="500"/>
      <c r="N19" s="500"/>
      <c r="O19" s="500"/>
      <c r="P19" s="500"/>
      <c r="Q19" s="498">
        <f t="shared" si="1"/>
        <v>0</v>
      </c>
    </row>
    <row r="20" spans="2:20" x14ac:dyDescent="0.2">
      <c r="B20" s="494" t="s">
        <v>129</v>
      </c>
      <c r="C20" s="495" t="s">
        <v>531</v>
      </c>
      <c r="D20" s="987" t="s">
        <v>479</v>
      </c>
      <c r="E20" s="500"/>
      <c r="F20" s="500"/>
      <c r="G20" s="500"/>
      <c r="H20" s="500"/>
      <c r="I20" s="500"/>
      <c r="J20" s="500"/>
      <c r="K20" s="500"/>
      <c r="L20" s="500"/>
      <c r="M20" s="500"/>
      <c r="N20" s="500"/>
      <c r="O20" s="500"/>
      <c r="P20" s="500"/>
      <c r="Q20" s="498">
        <f t="shared" si="1"/>
        <v>0</v>
      </c>
    </row>
    <row r="21" spans="2:20" x14ac:dyDescent="0.2">
      <c r="B21" s="494" t="s">
        <v>315</v>
      </c>
      <c r="C21" s="495" t="s">
        <v>481</v>
      </c>
      <c r="D21" s="987" t="s">
        <v>131</v>
      </c>
      <c r="E21" s="497">
        <f t="shared" ref="E21:P21" si="2">E22+E23</f>
        <v>0</v>
      </c>
      <c r="F21" s="497">
        <f t="shared" si="2"/>
        <v>0</v>
      </c>
      <c r="G21" s="497">
        <f t="shared" si="2"/>
        <v>0</v>
      </c>
      <c r="H21" s="497">
        <f t="shared" si="2"/>
        <v>0</v>
      </c>
      <c r="I21" s="497">
        <f t="shared" si="2"/>
        <v>0</v>
      </c>
      <c r="J21" s="497">
        <f t="shared" si="2"/>
        <v>0</v>
      </c>
      <c r="K21" s="497">
        <f t="shared" si="2"/>
        <v>0</v>
      </c>
      <c r="L21" s="497">
        <f t="shared" si="2"/>
        <v>0</v>
      </c>
      <c r="M21" s="497">
        <f t="shared" si="2"/>
        <v>0</v>
      </c>
      <c r="N21" s="497">
        <f t="shared" si="2"/>
        <v>0</v>
      </c>
      <c r="O21" s="497">
        <f t="shared" si="2"/>
        <v>0</v>
      </c>
      <c r="P21" s="497">
        <f t="shared" si="2"/>
        <v>0</v>
      </c>
      <c r="Q21" s="498">
        <f t="shared" si="1"/>
        <v>0</v>
      </c>
      <c r="T21" s="928"/>
    </row>
    <row r="22" spans="2:20" x14ac:dyDescent="0.2">
      <c r="B22" s="494" t="s">
        <v>489</v>
      </c>
      <c r="C22" s="499" t="s">
        <v>532</v>
      </c>
      <c r="D22" s="987" t="s">
        <v>131</v>
      </c>
      <c r="E22" s="500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500"/>
      <c r="Q22" s="498">
        <f t="shared" si="1"/>
        <v>0</v>
      </c>
    </row>
    <row r="23" spans="2:20" x14ac:dyDescent="0.2">
      <c r="B23" s="494" t="s">
        <v>490</v>
      </c>
      <c r="C23" s="499" t="s">
        <v>533</v>
      </c>
      <c r="D23" s="987" t="s">
        <v>131</v>
      </c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  <c r="Q23" s="498">
        <f t="shared" si="1"/>
        <v>0</v>
      </c>
    </row>
    <row r="24" spans="2:20" x14ac:dyDescent="0.2">
      <c r="B24" s="501" t="s">
        <v>316</v>
      </c>
      <c r="C24" s="502" t="s">
        <v>484</v>
      </c>
      <c r="D24" s="987" t="s">
        <v>485</v>
      </c>
      <c r="E24" s="497">
        <f t="shared" ref="E24:P24" si="3">E25+E26</f>
        <v>0</v>
      </c>
      <c r="F24" s="497">
        <f t="shared" si="3"/>
        <v>0</v>
      </c>
      <c r="G24" s="497">
        <f t="shared" si="3"/>
        <v>0</v>
      </c>
      <c r="H24" s="497">
        <f t="shared" si="3"/>
        <v>0</v>
      </c>
      <c r="I24" s="497">
        <f t="shared" si="3"/>
        <v>0</v>
      </c>
      <c r="J24" s="497">
        <f t="shared" si="3"/>
        <v>0</v>
      </c>
      <c r="K24" s="497">
        <f t="shared" si="3"/>
        <v>0</v>
      </c>
      <c r="L24" s="497">
        <f t="shared" si="3"/>
        <v>0</v>
      </c>
      <c r="M24" s="497">
        <f t="shared" si="3"/>
        <v>0</v>
      </c>
      <c r="N24" s="497">
        <f t="shared" si="3"/>
        <v>0</v>
      </c>
      <c r="O24" s="497">
        <f t="shared" si="3"/>
        <v>0</v>
      </c>
      <c r="P24" s="497">
        <f t="shared" si="3"/>
        <v>0</v>
      </c>
      <c r="Q24" s="504">
        <f t="shared" si="1"/>
        <v>0</v>
      </c>
    </row>
    <row r="25" spans="2:20" x14ac:dyDescent="0.2">
      <c r="B25" s="494" t="s">
        <v>61</v>
      </c>
      <c r="C25" s="505" t="s">
        <v>486</v>
      </c>
      <c r="D25" s="987" t="s">
        <v>485</v>
      </c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498">
        <f t="shared" si="1"/>
        <v>0</v>
      </c>
    </row>
    <row r="26" spans="2:20" ht="13.5" thickBot="1" x14ac:dyDescent="0.25">
      <c r="B26" s="599" t="s">
        <v>62</v>
      </c>
      <c r="C26" s="600" t="s">
        <v>487</v>
      </c>
      <c r="D26" s="986" t="s">
        <v>485</v>
      </c>
      <c r="E26" s="601"/>
      <c r="F26" s="601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2">
        <f t="shared" si="1"/>
        <v>0</v>
      </c>
    </row>
    <row r="27" spans="2:20" ht="13.5" thickTop="1" x14ac:dyDescent="0.2">
      <c r="B27" s="642"/>
      <c r="C27" s="633"/>
      <c r="D27" s="633"/>
      <c r="E27" s="633"/>
      <c r="F27" s="633"/>
      <c r="G27" s="633"/>
      <c r="H27" s="643"/>
      <c r="I27" s="643"/>
      <c r="J27" s="643"/>
      <c r="K27" s="633"/>
      <c r="L27" s="633"/>
      <c r="M27" s="633"/>
      <c r="N27" s="633"/>
      <c r="O27" s="633"/>
      <c r="P27" s="633"/>
      <c r="Q27" s="633"/>
      <c r="R27" s="633"/>
    </row>
    <row r="28" spans="2:20" x14ac:dyDescent="0.2">
      <c r="B28" s="1087" t="s">
        <v>889</v>
      </c>
      <c r="C28" s="1087"/>
      <c r="D28" s="1087"/>
      <c r="E28" s="1087"/>
      <c r="F28" s="1087"/>
      <c r="G28" s="1087"/>
      <c r="H28" s="1087"/>
      <c r="I28" s="1087"/>
      <c r="J28" s="1087"/>
      <c r="K28" s="1087"/>
      <c r="L28" s="1087"/>
      <c r="M28" s="1087"/>
      <c r="N28" s="1087"/>
      <c r="O28" s="1087"/>
      <c r="P28" s="1087"/>
      <c r="Q28" s="783"/>
      <c r="R28" s="633"/>
    </row>
    <row r="29" spans="2:20" ht="13.5" thickBot="1" x14ac:dyDescent="0.25">
      <c r="B29" s="642"/>
      <c r="C29" s="633"/>
      <c r="D29" s="633"/>
      <c r="E29" s="633"/>
      <c r="F29" s="633"/>
      <c r="G29" s="643"/>
      <c r="H29" s="643"/>
      <c r="I29" s="643"/>
      <c r="J29" s="633"/>
      <c r="K29" s="633"/>
      <c r="L29" s="633"/>
      <c r="M29" s="633"/>
      <c r="N29" s="633"/>
      <c r="O29" s="633"/>
      <c r="P29" s="633"/>
      <c r="Q29"/>
      <c r="R29" s="633"/>
    </row>
    <row r="30" spans="2:20" ht="13.5" thickTop="1" x14ac:dyDescent="0.2">
      <c r="B30" s="644"/>
      <c r="C30" s="645"/>
      <c r="D30" s="991" t="s">
        <v>452</v>
      </c>
      <c r="E30" s="646" t="s">
        <v>287</v>
      </c>
      <c r="F30" s="646" t="s">
        <v>288</v>
      </c>
      <c r="G30" s="646" t="s">
        <v>288</v>
      </c>
      <c r="H30" s="646" t="s">
        <v>442</v>
      </c>
      <c r="I30" s="646" t="s">
        <v>443</v>
      </c>
      <c r="J30" s="646" t="s">
        <v>444</v>
      </c>
      <c r="K30" s="646" t="s">
        <v>445</v>
      </c>
      <c r="L30" s="646" t="s">
        <v>446</v>
      </c>
      <c r="M30" s="646" t="s">
        <v>447</v>
      </c>
      <c r="N30" s="646" t="s">
        <v>448</v>
      </c>
      <c r="O30" s="646" t="s">
        <v>456</v>
      </c>
      <c r="P30" s="647" t="s">
        <v>457</v>
      </c>
      <c r="Q30"/>
      <c r="R30" s="633"/>
    </row>
    <row r="31" spans="2:20" x14ac:dyDescent="0.2">
      <c r="B31" s="648" t="s">
        <v>269</v>
      </c>
      <c r="C31" s="610" t="s">
        <v>890</v>
      </c>
      <c r="D31" s="992"/>
      <c r="E31" s="993"/>
      <c r="F31" s="994"/>
      <c r="G31" s="994"/>
      <c r="H31" s="994"/>
      <c r="I31" s="994"/>
      <c r="J31" s="994"/>
      <c r="K31" s="994"/>
      <c r="L31" s="994"/>
      <c r="M31" s="994"/>
      <c r="N31" s="994"/>
      <c r="O31" s="994"/>
      <c r="P31" s="995"/>
      <c r="Q31"/>
      <c r="R31" s="633"/>
    </row>
    <row r="32" spans="2:20" x14ac:dyDescent="0.2">
      <c r="B32" s="604" t="s">
        <v>314</v>
      </c>
      <c r="C32" s="605" t="s">
        <v>534</v>
      </c>
      <c r="D32" s="987" t="s">
        <v>891</v>
      </c>
      <c r="E32" s="996">
        <f>SUM(E33:E34)</f>
        <v>0</v>
      </c>
      <c r="F32" s="996">
        <f>SUM(F33:F34)</f>
        <v>0</v>
      </c>
      <c r="G32" s="996">
        <f t="shared" ref="G32:P32" si="4">SUM(G33:G34)</f>
        <v>0</v>
      </c>
      <c r="H32" s="996">
        <f t="shared" si="4"/>
        <v>0</v>
      </c>
      <c r="I32" s="996">
        <f t="shared" si="4"/>
        <v>0</v>
      </c>
      <c r="J32" s="996">
        <f t="shared" si="4"/>
        <v>0</v>
      </c>
      <c r="K32" s="996">
        <f t="shared" si="4"/>
        <v>0</v>
      </c>
      <c r="L32" s="996">
        <f t="shared" si="4"/>
        <v>0</v>
      </c>
      <c r="M32" s="996">
        <f t="shared" si="4"/>
        <v>0</v>
      </c>
      <c r="N32" s="996">
        <f t="shared" si="4"/>
        <v>0</v>
      </c>
      <c r="O32" s="996">
        <f t="shared" si="4"/>
        <v>0</v>
      </c>
      <c r="P32" s="997">
        <f t="shared" si="4"/>
        <v>0</v>
      </c>
      <c r="Q32"/>
      <c r="R32" s="633"/>
    </row>
    <row r="33" spans="2:18" x14ac:dyDescent="0.2">
      <c r="B33" s="494" t="s">
        <v>128</v>
      </c>
      <c r="C33" s="495" t="s">
        <v>530</v>
      </c>
      <c r="D33" s="987" t="s">
        <v>891</v>
      </c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998"/>
      <c r="Q33"/>
      <c r="R33" s="633"/>
    </row>
    <row r="34" spans="2:18" x14ac:dyDescent="0.2">
      <c r="B34" s="494" t="s">
        <v>129</v>
      </c>
      <c r="C34" s="495" t="s">
        <v>531</v>
      </c>
      <c r="D34" s="987" t="s">
        <v>891</v>
      </c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998"/>
      <c r="Q34"/>
      <c r="R34" s="633"/>
    </row>
    <row r="35" spans="2:18" x14ac:dyDescent="0.2">
      <c r="B35" s="494" t="s">
        <v>315</v>
      </c>
      <c r="C35" s="495" t="s">
        <v>481</v>
      </c>
      <c r="D35" s="987" t="s">
        <v>453</v>
      </c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6"/>
      <c r="P35" s="999"/>
      <c r="Q35"/>
      <c r="R35" s="633"/>
    </row>
    <row r="36" spans="2:18" x14ac:dyDescent="0.2">
      <c r="B36" s="494" t="s">
        <v>489</v>
      </c>
      <c r="C36" s="499" t="s">
        <v>532</v>
      </c>
      <c r="D36" s="987" t="s">
        <v>453</v>
      </c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998"/>
      <c r="Q36"/>
      <c r="R36" s="633"/>
    </row>
    <row r="37" spans="2:18" x14ac:dyDescent="0.2">
      <c r="B37" s="494" t="s">
        <v>490</v>
      </c>
      <c r="C37" s="499" t="s">
        <v>533</v>
      </c>
      <c r="D37" s="987" t="s">
        <v>453</v>
      </c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998"/>
      <c r="Q37"/>
      <c r="R37" s="633"/>
    </row>
    <row r="38" spans="2:18" x14ac:dyDescent="0.2">
      <c r="B38" s="501" t="s">
        <v>316</v>
      </c>
      <c r="C38" s="502" t="s">
        <v>484</v>
      </c>
      <c r="D38" s="987" t="s">
        <v>892</v>
      </c>
      <c r="E38" s="503"/>
      <c r="F38" s="503"/>
      <c r="G38" s="503"/>
      <c r="H38" s="503"/>
      <c r="I38" s="503"/>
      <c r="J38" s="503"/>
      <c r="K38" s="503"/>
      <c r="L38" s="503"/>
      <c r="M38" s="503"/>
      <c r="N38" s="503"/>
      <c r="O38" s="503"/>
      <c r="P38" s="1000"/>
      <c r="Q38"/>
      <c r="R38" s="633"/>
    </row>
    <row r="39" spans="2:18" x14ac:dyDescent="0.2">
      <c r="B39" s="494" t="s">
        <v>61</v>
      </c>
      <c r="C39" s="505" t="s">
        <v>486</v>
      </c>
      <c r="D39" s="987" t="s">
        <v>892</v>
      </c>
      <c r="E39" s="651"/>
      <c r="F39" s="651"/>
      <c r="G39" s="651"/>
      <c r="H39" s="651"/>
      <c r="I39" s="651"/>
      <c r="J39" s="651"/>
      <c r="K39" s="651"/>
      <c r="L39" s="651"/>
      <c r="M39" s="651"/>
      <c r="N39" s="651"/>
      <c r="O39" s="651"/>
      <c r="P39" s="1001"/>
      <c r="Q39"/>
      <c r="R39" s="633"/>
    </row>
    <row r="40" spans="2:18" ht="13.5" thickBot="1" x14ac:dyDescent="0.25">
      <c r="B40" s="599" t="s">
        <v>62</v>
      </c>
      <c r="C40" s="600" t="s">
        <v>487</v>
      </c>
      <c r="D40" s="1002" t="s">
        <v>892</v>
      </c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1003"/>
      <c r="Q40"/>
      <c r="R40" s="633"/>
    </row>
    <row r="41" spans="2:18" ht="13.5" thickTop="1" x14ac:dyDescent="0.2">
      <c r="B41" s="642"/>
      <c r="C41" s="633"/>
      <c r="D41" s="633"/>
      <c r="E41" s="633"/>
      <c r="F41" s="633"/>
      <c r="G41" s="633"/>
      <c r="H41" s="643"/>
      <c r="I41" s="643"/>
      <c r="J41" s="643"/>
      <c r="K41" s="633"/>
      <c r="L41" s="633"/>
      <c r="M41" s="633"/>
      <c r="N41" s="633"/>
      <c r="O41" s="633"/>
      <c r="P41" s="633"/>
      <c r="Q41" s="633"/>
      <c r="R41"/>
    </row>
    <row r="42" spans="2:18" ht="13.5" thickBot="1" x14ac:dyDescent="0.25">
      <c r="B42" s="642"/>
      <c r="C42" s="633"/>
      <c r="D42" s="633"/>
      <c r="E42" s="633"/>
      <c r="F42" s="633"/>
      <c r="G42" s="643"/>
      <c r="H42" s="643"/>
      <c r="I42" s="643"/>
      <c r="J42" s="633"/>
      <c r="K42" s="633"/>
      <c r="L42" s="633"/>
      <c r="M42" s="633"/>
      <c r="N42" s="633"/>
      <c r="O42" s="633"/>
      <c r="P42" s="633"/>
      <c r="R42"/>
    </row>
    <row r="43" spans="2:18" ht="13.5" thickTop="1" x14ac:dyDescent="0.2">
      <c r="B43" s="644"/>
      <c r="C43" s="645"/>
      <c r="D43" s="988"/>
      <c r="E43" s="646" t="s">
        <v>287</v>
      </c>
      <c r="F43" s="646" t="s">
        <v>288</v>
      </c>
      <c r="G43" s="646" t="s">
        <v>288</v>
      </c>
      <c r="H43" s="646" t="s">
        <v>442</v>
      </c>
      <c r="I43" s="646" t="s">
        <v>443</v>
      </c>
      <c r="J43" s="646" t="s">
        <v>444</v>
      </c>
      <c r="K43" s="646" t="s">
        <v>445</v>
      </c>
      <c r="L43" s="646" t="s">
        <v>446</v>
      </c>
      <c r="M43" s="646" t="s">
        <v>447</v>
      </c>
      <c r="N43" s="646" t="s">
        <v>448</v>
      </c>
      <c r="O43" s="646" t="s">
        <v>456</v>
      </c>
      <c r="P43" s="646" t="s">
        <v>457</v>
      </c>
      <c r="Q43" s="647" t="s">
        <v>458</v>
      </c>
      <c r="R43"/>
    </row>
    <row r="44" spans="2:18" x14ac:dyDescent="0.2">
      <c r="B44" s="648" t="s">
        <v>269</v>
      </c>
      <c r="C44" s="610" t="s">
        <v>32</v>
      </c>
      <c r="D44" s="1004" t="s">
        <v>535</v>
      </c>
      <c r="E44" s="133">
        <f>+E45+E48+E51</f>
        <v>0</v>
      </c>
      <c r="F44" s="133">
        <f t="shared" ref="F44:O44" si="5">+F45+F48+F51</f>
        <v>0</v>
      </c>
      <c r="G44" s="133">
        <f t="shared" si="5"/>
        <v>0</v>
      </c>
      <c r="H44" s="133">
        <f t="shared" si="5"/>
        <v>0</v>
      </c>
      <c r="I44" s="133">
        <f t="shared" si="5"/>
        <v>0</v>
      </c>
      <c r="J44" s="133">
        <f t="shared" si="5"/>
        <v>0</v>
      </c>
      <c r="K44" s="133">
        <f t="shared" si="5"/>
        <v>0</v>
      </c>
      <c r="L44" s="133">
        <f t="shared" si="5"/>
        <v>0</v>
      </c>
      <c r="M44" s="133">
        <f t="shared" si="5"/>
        <v>0</v>
      </c>
      <c r="N44" s="133">
        <f t="shared" si="5"/>
        <v>0</v>
      </c>
      <c r="O44" s="133">
        <f t="shared" si="5"/>
        <v>0</v>
      </c>
      <c r="P44" s="133">
        <f>+P45+P48+P51</f>
        <v>0</v>
      </c>
      <c r="Q44" s="649">
        <f>SUM(E44:P44)</f>
        <v>0</v>
      </c>
      <c r="R44"/>
    </row>
    <row r="45" spans="2:18" x14ac:dyDescent="0.2">
      <c r="B45" s="604" t="s">
        <v>314</v>
      </c>
      <c r="C45" s="605" t="s">
        <v>534</v>
      </c>
      <c r="D45" s="1005" t="s">
        <v>535</v>
      </c>
      <c r="E45" s="996">
        <f>SUM(E46:E47)</f>
        <v>0</v>
      </c>
      <c r="F45" s="996">
        <f>SUM(F46:F47)</f>
        <v>0</v>
      </c>
      <c r="G45" s="996">
        <f t="shared" ref="G45:O45" si="6">SUM(G46:G47)</f>
        <v>0</v>
      </c>
      <c r="H45" s="996">
        <f t="shared" si="6"/>
        <v>0</v>
      </c>
      <c r="I45" s="996">
        <f t="shared" si="6"/>
        <v>0</v>
      </c>
      <c r="J45" s="996">
        <f t="shared" si="6"/>
        <v>0</v>
      </c>
      <c r="K45" s="996">
        <f t="shared" si="6"/>
        <v>0</v>
      </c>
      <c r="L45" s="996">
        <f t="shared" si="6"/>
        <v>0</v>
      </c>
      <c r="M45" s="996">
        <f t="shared" si="6"/>
        <v>0</v>
      </c>
      <c r="N45" s="996">
        <f t="shared" si="6"/>
        <v>0</v>
      </c>
      <c r="O45" s="996">
        <f t="shared" si="6"/>
        <v>0</v>
      </c>
      <c r="P45" s="996">
        <f>SUM(P46:P47)</f>
        <v>0</v>
      </c>
      <c r="Q45" s="608">
        <f>SUM(E45:P45)</f>
        <v>0</v>
      </c>
      <c r="R45"/>
    </row>
    <row r="46" spans="2:18" x14ac:dyDescent="0.2">
      <c r="B46" s="494" t="s">
        <v>128</v>
      </c>
      <c r="C46" s="495" t="s">
        <v>530</v>
      </c>
      <c r="D46" s="1006" t="s">
        <v>535</v>
      </c>
      <c r="E46" s="513">
        <f t="shared" ref="E46:P46" si="7">E19*E33</f>
        <v>0</v>
      </c>
      <c r="F46" s="513">
        <f t="shared" si="7"/>
        <v>0</v>
      </c>
      <c r="G46" s="513">
        <f t="shared" si="7"/>
        <v>0</v>
      </c>
      <c r="H46" s="513">
        <f t="shared" si="7"/>
        <v>0</v>
      </c>
      <c r="I46" s="513">
        <f t="shared" si="7"/>
        <v>0</v>
      </c>
      <c r="J46" s="513">
        <f t="shared" si="7"/>
        <v>0</v>
      </c>
      <c r="K46" s="513">
        <f t="shared" si="7"/>
        <v>0</v>
      </c>
      <c r="L46" s="513">
        <f t="shared" si="7"/>
        <v>0</v>
      </c>
      <c r="M46" s="513">
        <f t="shared" si="7"/>
        <v>0</v>
      </c>
      <c r="N46" s="513">
        <f t="shared" si="7"/>
        <v>0</v>
      </c>
      <c r="O46" s="513">
        <f t="shared" si="7"/>
        <v>0</v>
      </c>
      <c r="P46" s="513">
        <f t="shared" si="7"/>
        <v>0</v>
      </c>
      <c r="Q46" s="498">
        <f t="shared" ref="Q46:Q53" si="8">SUM(E46:P46)</f>
        <v>0</v>
      </c>
      <c r="R46"/>
    </row>
    <row r="47" spans="2:18" x14ac:dyDescent="0.2">
      <c r="B47" s="494" t="s">
        <v>129</v>
      </c>
      <c r="C47" s="495" t="s">
        <v>531</v>
      </c>
      <c r="D47" s="1006" t="s">
        <v>535</v>
      </c>
      <c r="E47" s="513">
        <f t="shared" ref="E47:P47" si="9">E20*E34</f>
        <v>0</v>
      </c>
      <c r="F47" s="513">
        <f t="shared" si="9"/>
        <v>0</v>
      </c>
      <c r="G47" s="513">
        <f t="shared" si="9"/>
        <v>0</v>
      </c>
      <c r="H47" s="513">
        <f t="shared" si="9"/>
        <v>0</v>
      </c>
      <c r="I47" s="513">
        <f t="shared" si="9"/>
        <v>0</v>
      </c>
      <c r="J47" s="513">
        <f t="shared" si="9"/>
        <v>0</v>
      </c>
      <c r="K47" s="513">
        <f t="shared" si="9"/>
        <v>0</v>
      </c>
      <c r="L47" s="513">
        <f t="shared" si="9"/>
        <v>0</v>
      </c>
      <c r="M47" s="513">
        <f t="shared" si="9"/>
        <v>0</v>
      </c>
      <c r="N47" s="513">
        <f t="shared" si="9"/>
        <v>0</v>
      </c>
      <c r="O47" s="513">
        <f t="shared" si="9"/>
        <v>0</v>
      </c>
      <c r="P47" s="513">
        <f t="shared" si="9"/>
        <v>0</v>
      </c>
      <c r="Q47" s="498">
        <f t="shared" si="8"/>
        <v>0</v>
      </c>
      <c r="R47"/>
    </row>
    <row r="48" spans="2:18" x14ac:dyDescent="0.2">
      <c r="B48" s="494" t="s">
        <v>315</v>
      </c>
      <c r="C48" s="495" t="s">
        <v>481</v>
      </c>
      <c r="D48" s="1006" t="s">
        <v>535</v>
      </c>
      <c r="E48" s="513">
        <f t="shared" ref="E48:O48" si="10">+E49+E50</f>
        <v>0</v>
      </c>
      <c r="F48" s="513">
        <f>+F49+F50</f>
        <v>0</v>
      </c>
      <c r="G48" s="513">
        <f t="shared" si="10"/>
        <v>0</v>
      </c>
      <c r="H48" s="513">
        <f t="shared" si="10"/>
        <v>0</v>
      </c>
      <c r="I48" s="513">
        <f t="shared" si="10"/>
        <v>0</v>
      </c>
      <c r="J48" s="513">
        <f t="shared" si="10"/>
        <v>0</v>
      </c>
      <c r="K48" s="513">
        <f t="shared" si="10"/>
        <v>0</v>
      </c>
      <c r="L48" s="513">
        <f t="shared" si="10"/>
        <v>0</v>
      </c>
      <c r="M48" s="513">
        <f t="shared" si="10"/>
        <v>0</v>
      </c>
      <c r="N48" s="513">
        <f t="shared" si="10"/>
        <v>0</v>
      </c>
      <c r="O48" s="513">
        <f t="shared" si="10"/>
        <v>0</v>
      </c>
      <c r="P48" s="513">
        <f>+P49+P50</f>
        <v>0</v>
      </c>
      <c r="Q48" s="498">
        <f t="shared" si="8"/>
        <v>0</v>
      </c>
      <c r="R48"/>
    </row>
    <row r="49" spans="2:18" x14ac:dyDescent="0.2">
      <c r="B49" s="494" t="s">
        <v>489</v>
      </c>
      <c r="C49" s="499" t="s">
        <v>532</v>
      </c>
      <c r="D49" s="1006" t="s">
        <v>535</v>
      </c>
      <c r="E49" s="513">
        <f t="shared" ref="E49:P49" si="11">E22*E36</f>
        <v>0</v>
      </c>
      <c r="F49" s="513">
        <f t="shared" si="11"/>
        <v>0</v>
      </c>
      <c r="G49" s="513">
        <f t="shared" si="11"/>
        <v>0</v>
      </c>
      <c r="H49" s="513">
        <f t="shared" si="11"/>
        <v>0</v>
      </c>
      <c r="I49" s="513">
        <f t="shared" si="11"/>
        <v>0</v>
      </c>
      <c r="J49" s="513">
        <f t="shared" si="11"/>
        <v>0</v>
      </c>
      <c r="K49" s="513">
        <f t="shared" si="11"/>
        <v>0</v>
      </c>
      <c r="L49" s="513">
        <f t="shared" si="11"/>
        <v>0</v>
      </c>
      <c r="M49" s="513">
        <f t="shared" si="11"/>
        <v>0</v>
      </c>
      <c r="N49" s="513">
        <f t="shared" si="11"/>
        <v>0</v>
      </c>
      <c r="O49" s="513">
        <f t="shared" si="11"/>
        <v>0</v>
      </c>
      <c r="P49" s="513">
        <f t="shared" si="11"/>
        <v>0</v>
      </c>
      <c r="Q49" s="498">
        <f t="shared" si="8"/>
        <v>0</v>
      </c>
      <c r="R49"/>
    </row>
    <row r="50" spans="2:18" x14ac:dyDescent="0.2">
      <c r="B50" s="494" t="s">
        <v>490</v>
      </c>
      <c r="C50" s="499" t="s">
        <v>533</v>
      </c>
      <c r="D50" s="1006" t="s">
        <v>535</v>
      </c>
      <c r="E50" s="513">
        <f t="shared" ref="E50:P50" si="12">E23*E37</f>
        <v>0</v>
      </c>
      <c r="F50" s="513">
        <f t="shared" si="12"/>
        <v>0</v>
      </c>
      <c r="G50" s="513">
        <f t="shared" si="12"/>
        <v>0</v>
      </c>
      <c r="H50" s="513">
        <f t="shared" si="12"/>
        <v>0</v>
      </c>
      <c r="I50" s="513">
        <f t="shared" si="12"/>
        <v>0</v>
      </c>
      <c r="J50" s="513">
        <f t="shared" si="12"/>
        <v>0</v>
      </c>
      <c r="K50" s="513">
        <f t="shared" si="12"/>
        <v>0</v>
      </c>
      <c r="L50" s="513">
        <f t="shared" si="12"/>
        <v>0</v>
      </c>
      <c r="M50" s="513">
        <f t="shared" si="12"/>
        <v>0</v>
      </c>
      <c r="N50" s="513">
        <f t="shared" si="12"/>
        <v>0</v>
      </c>
      <c r="O50" s="513">
        <f t="shared" si="12"/>
        <v>0</v>
      </c>
      <c r="P50" s="513">
        <f t="shared" si="12"/>
        <v>0</v>
      </c>
      <c r="Q50" s="498">
        <f t="shared" si="8"/>
        <v>0</v>
      </c>
      <c r="R50"/>
    </row>
    <row r="51" spans="2:18" x14ac:dyDescent="0.2">
      <c r="B51" s="501" t="s">
        <v>316</v>
      </c>
      <c r="C51" s="502" t="s">
        <v>484</v>
      </c>
      <c r="D51" s="1006" t="s">
        <v>535</v>
      </c>
      <c r="E51" s="513">
        <f t="shared" ref="E51:O51" si="13">+E52+E53</f>
        <v>0</v>
      </c>
      <c r="F51" s="513">
        <f t="shared" si="13"/>
        <v>0</v>
      </c>
      <c r="G51" s="513">
        <f t="shared" si="13"/>
        <v>0</v>
      </c>
      <c r="H51" s="513">
        <f t="shared" si="13"/>
        <v>0</v>
      </c>
      <c r="I51" s="513">
        <f t="shared" si="13"/>
        <v>0</v>
      </c>
      <c r="J51" s="513">
        <f t="shared" si="13"/>
        <v>0</v>
      </c>
      <c r="K51" s="513">
        <f t="shared" si="13"/>
        <v>0</v>
      </c>
      <c r="L51" s="513">
        <f t="shared" si="13"/>
        <v>0</v>
      </c>
      <c r="M51" s="513">
        <f t="shared" si="13"/>
        <v>0</v>
      </c>
      <c r="N51" s="513">
        <f t="shared" si="13"/>
        <v>0</v>
      </c>
      <c r="O51" s="513">
        <f t="shared" si="13"/>
        <v>0</v>
      </c>
      <c r="P51" s="513">
        <f>+P52+P53</f>
        <v>0</v>
      </c>
      <c r="Q51" s="504">
        <f t="shared" si="8"/>
        <v>0</v>
      </c>
      <c r="R51"/>
    </row>
    <row r="52" spans="2:18" x14ac:dyDescent="0.2">
      <c r="B52" s="494" t="s">
        <v>61</v>
      </c>
      <c r="C52" s="505" t="s">
        <v>486</v>
      </c>
      <c r="D52" s="1006" t="s">
        <v>535</v>
      </c>
      <c r="E52" s="513">
        <f t="shared" ref="E52:P52" si="14">E25*E39</f>
        <v>0</v>
      </c>
      <c r="F52" s="513">
        <f t="shared" si="14"/>
        <v>0</v>
      </c>
      <c r="G52" s="513">
        <f t="shared" si="14"/>
        <v>0</v>
      </c>
      <c r="H52" s="513">
        <f t="shared" si="14"/>
        <v>0</v>
      </c>
      <c r="I52" s="513">
        <f t="shared" si="14"/>
        <v>0</v>
      </c>
      <c r="J52" s="513">
        <f t="shared" si="14"/>
        <v>0</v>
      </c>
      <c r="K52" s="513">
        <f t="shared" si="14"/>
        <v>0</v>
      </c>
      <c r="L52" s="513">
        <f t="shared" si="14"/>
        <v>0</v>
      </c>
      <c r="M52" s="513">
        <f t="shared" si="14"/>
        <v>0</v>
      </c>
      <c r="N52" s="513">
        <f t="shared" si="14"/>
        <v>0</v>
      </c>
      <c r="O52" s="513">
        <f t="shared" si="14"/>
        <v>0</v>
      </c>
      <c r="P52" s="513">
        <f t="shared" si="14"/>
        <v>0</v>
      </c>
      <c r="Q52" s="498">
        <f>SUM(E52:P52)</f>
        <v>0</v>
      </c>
      <c r="R52"/>
    </row>
    <row r="53" spans="2:18" ht="13.5" thickBot="1" x14ac:dyDescent="0.25">
      <c r="B53" s="599" t="s">
        <v>62</v>
      </c>
      <c r="C53" s="600" t="s">
        <v>487</v>
      </c>
      <c r="D53" s="1007" t="s">
        <v>535</v>
      </c>
      <c r="E53" s="609">
        <f t="shared" ref="E53:P53" si="15">E26*E40</f>
        <v>0</v>
      </c>
      <c r="F53" s="609">
        <f t="shared" si="15"/>
        <v>0</v>
      </c>
      <c r="G53" s="609">
        <f t="shared" si="15"/>
        <v>0</v>
      </c>
      <c r="H53" s="609">
        <f t="shared" si="15"/>
        <v>0</v>
      </c>
      <c r="I53" s="609">
        <f t="shared" si="15"/>
        <v>0</v>
      </c>
      <c r="J53" s="609">
        <f t="shared" si="15"/>
        <v>0</v>
      </c>
      <c r="K53" s="609">
        <f t="shared" si="15"/>
        <v>0</v>
      </c>
      <c r="L53" s="609">
        <f t="shared" si="15"/>
        <v>0</v>
      </c>
      <c r="M53" s="609">
        <f t="shared" si="15"/>
        <v>0</v>
      </c>
      <c r="N53" s="609">
        <f t="shared" si="15"/>
        <v>0</v>
      </c>
      <c r="O53" s="609">
        <f t="shared" si="15"/>
        <v>0</v>
      </c>
      <c r="P53" s="609">
        <f t="shared" si="15"/>
        <v>0</v>
      </c>
      <c r="Q53" s="602">
        <f t="shared" si="8"/>
        <v>0</v>
      </c>
      <c r="R53"/>
    </row>
    <row r="54" spans="2:18" ht="13.5" thickTop="1" x14ac:dyDescent="0.2"/>
    <row r="55" spans="2:18" ht="13.5" thickBot="1" x14ac:dyDescent="0.25"/>
    <row r="56" spans="2:18" ht="13.5" thickTop="1" x14ac:dyDescent="0.2">
      <c r="B56" s="1088" t="str">
        <f>"Остварење "&amp;'Poc. strana'!$C$19-1&amp;". године"</f>
        <v>Остварење -1. године</v>
      </c>
      <c r="C56" s="1089"/>
      <c r="D56" s="1089"/>
      <c r="E56" s="1089"/>
      <c r="F56" s="1089"/>
      <c r="G56" s="1089"/>
      <c r="H56" s="1089"/>
      <c r="I56" s="1089"/>
      <c r="J56" s="1089"/>
      <c r="K56" s="1089"/>
      <c r="L56" s="1089"/>
      <c r="M56" s="1089"/>
      <c r="N56" s="1089"/>
      <c r="O56" s="1089"/>
      <c r="P56" s="1089"/>
      <c r="Q56" s="1090"/>
      <c r="R56"/>
    </row>
    <row r="57" spans="2:18" x14ac:dyDescent="0.2">
      <c r="B57" s="656"/>
      <c r="C57" s="657"/>
      <c r="D57" s="1008" t="s">
        <v>452</v>
      </c>
      <c r="E57" s="658" t="s">
        <v>287</v>
      </c>
      <c r="F57" s="658" t="s">
        <v>288</v>
      </c>
      <c r="G57" s="658" t="s">
        <v>288</v>
      </c>
      <c r="H57" s="658" t="s">
        <v>442</v>
      </c>
      <c r="I57" s="658" t="s">
        <v>443</v>
      </c>
      <c r="J57" s="658" t="s">
        <v>444</v>
      </c>
      <c r="K57" s="658" t="s">
        <v>445</v>
      </c>
      <c r="L57" s="658" t="s">
        <v>446</v>
      </c>
      <c r="M57" s="658" t="s">
        <v>447</v>
      </c>
      <c r="N57" s="658" t="s">
        <v>448</v>
      </c>
      <c r="O57" s="658" t="s">
        <v>456</v>
      </c>
      <c r="P57" s="658" t="s">
        <v>457</v>
      </c>
      <c r="Q57" s="659" t="s">
        <v>458</v>
      </c>
      <c r="R57"/>
    </row>
    <row r="58" spans="2:18" x14ac:dyDescent="0.2">
      <c r="B58" s="604" t="s">
        <v>314</v>
      </c>
      <c r="C58" s="605" t="s">
        <v>534</v>
      </c>
      <c r="D58" s="985" t="s">
        <v>479</v>
      </c>
      <c r="E58" s="607">
        <f t="shared" ref="E58:P58" si="16">+E59+E60</f>
        <v>0</v>
      </c>
      <c r="F58" s="607">
        <f t="shared" si="16"/>
        <v>0</v>
      </c>
      <c r="G58" s="607">
        <f t="shared" si="16"/>
        <v>0</v>
      </c>
      <c r="H58" s="607">
        <f t="shared" si="16"/>
        <v>0</v>
      </c>
      <c r="I58" s="607">
        <f t="shared" si="16"/>
        <v>0</v>
      </c>
      <c r="J58" s="607">
        <f t="shared" si="16"/>
        <v>0</v>
      </c>
      <c r="K58" s="607">
        <f t="shared" si="16"/>
        <v>0</v>
      </c>
      <c r="L58" s="607">
        <f t="shared" si="16"/>
        <v>0</v>
      </c>
      <c r="M58" s="607">
        <f t="shared" si="16"/>
        <v>0</v>
      </c>
      <c r="N58" s="607">
        <f t="shared" si="16"/>
        <v>0</v>
      </c>
      <c r="O58" s="607">
        <f t="shared" si="16"/>
        <v>0</v>
      </c>
      <c r="P58" s="607">
        <f t="shared" si="16"/>
        <v>0</v>
      </c>
      <c r="Q58" s="608">
        <f t="shared" ref="Q58:Q66" si="17">SUM(E58:P58)</f>
        <v>0</v>
      </c>
      <c r="R58"/>
    </row>
    <row r="59" spans="2:18" x14ac:dyDescent="0.2">
      <c r="B59" s="494" t="s">
        <v>128</v>
      </c>
      <c r="C59" s="495" t="s">
        <v>530</v>
      </c>
      <c r="D59" s="987" t="s">
        <v>479</v>
      </c>
      <c r="E59" s="500"/>
      <c r="F59" s="500"/>
      <c r="G59" s="500"/>
      <c r="H59" s="500"/>
      <c r="I59" s="500"/>
      <c r="J59" s="500"/>
      <c r="K59" s="500"/>
      <c r="L59" s="500"/>
      <c r="M59" s="500"/>
      <c r="N59" s="500"/>
      <c r="O59" s="500"/>
      <c r="P59" s="500"/>
      <c r="Q59" s="498">
        <f t="shared" si="17"/>
        <v>0</v>
      </c>
      <c r="R59"/>
    </row>
    <row r="60" spans="2:18" x14ac:dyDescent="0.2">
      <c r="B60" s="494" t="s">
        <v>129</v>
      </c>
      <c r="C60" s="495" t="s">
        <v>531</v>
      </c>
      <c r="D60" s="987" t="s">
        <v>479</v>
      </c>
      <c r="E60" s="500"/>
      <c r="F60" s="500"/>
      <c r="G60" s="500"/>
      <c r="H60" s="500"/>
      <c r="I60" s="500"/>
      <c r="J60" s="500"/>
      <c r="K60" s="500"/>
      <c r="L60" s="500"/>
      <c r="M60" s="500"/>
      <c r="N60" s="500"/>
      <c r="O60" s="500"/>
      <c r="P60" s="500"/>
      <c r="Q60" s="498">
        <f t="shared" si="17"/>
        <v>0</v>
      </c>
      <c r="R60"/>
    </row>
    <row r="61" spans="2:18" x14ac:dyDescent="0.2">
      <c r="B61" s="494" t="s">
        <v>315</v>
      </c>
      <c r="C61" s="495" t="s">
        <v>481</v>
      </c>
      <c r="D61" s="987" t="s">
        <v>131</v>
      </c>
      <c r="E61" s="497">
        <f t="shared" ref="E61:P61" si="18">E62+E63</f>
        <v>0</v>
      </c>
      <c r="F61" s="497">
        <f t="shared" si="18"/>
        <v>0</v>
      </c>
      <c r="G61" s="497">
        <f t="shared" si="18"/>
        <v>0</v>
      </c>
      <c r="H61" s="497">
        <f t="shared" si="18"/>
        <v>0</v>
      </c>
      <c r="I61" s="497">
        <f t="shared" si="18"/>
        <v>0</v>
      </c>
      <c r="J61" s="497">
        <f t="shared" si="18"/>
        <v>0</v>
      </c>
      <c r="K61" s="497">
        <f t="shared" si="18"/>
        <v>0</v>
      </c>
      <c r="L61" s="497">
        <f t="shared" si="18"/>
        <v>0</v>
      </c>
      <c r="M61" s="497">
        <f t="shared" si="18"/>
        <v>0</v>
      </c>
      <c r="N61" s="497">
        <f t="shared" si="18"/>
        <v>0</v>
      </c>
      <c r="O61" s="497">
        <f t="shared" si="18"/>
        <v>0</v>
      </c>
      <c r="P61" s="497">
        <f t="shared" si="18"/>
        <v>0</v>
      </c>
      <c r="Q61" s="498">
        <f t="shared" si="17"/>
        <v>0</v>
      </c>
      <c r="R61"/>
    </row>
    <row r="62" spans="2:18" x14ac:dyDescent="0.2">
      <c r="B62" s="494" t="s">
        <v>489</v>
      </c>
      <c r="C62" s="499" t="s">
        <v>532</v>
      </c>
      <c r="D62" s="987" t="s">
        <v>131</v>
      </c>
      <c r="E62" s="500"/>
      <c r="F62" s="500"/>
      <c r="G62" s="500"/>
      <c r="H62" s="500"/>
      <c r="I62" s="500"/>
      <c r="J62" s="500"/>
      <c r="K62" s="500"/>
      <c r="L62" s="500"/>
      <c r="M62" s="500"/>
      <c r="N62" s="500"/>
      <c r="O62" s="500"/>
      <c r="P62" s="500"/>
      <c r="Q62" s="498">
        <f t="shared" si="17"/>
        <v>0</v>
      </c>
      <c r="R62"/>
    </row>
    <row r="63" spans="2:18" x14ac:dyDescent="0.2">
      <c r="B63" s="494" t="s">
        <v>490</v>
      </c>
      <c r="C63" s="499" t="s">
        <v>533</v>
      </c>
      <c r="D63" s="987" t="s">
        <v>131</v>
      </c>
      <c r="E63" s="500"/>
      <c r="F63" s="500"/>
      <c r="G63" s="500"/>
      <c r="H63" s="500"/>
      <c r="I63" s="500"/>
      <c r="J63" s="500"/>
      <c r="K63" s="500"/>
      <c r="L63" s="500"/>
      <c r="M63" s="500"/>
      <c r="N63" s="500"/>
      <c r="O63" s="500"/>
      <c r="P63" s="500"/>
      <c r="Q63" s="498">
        <f t="shared" si="17"/>
        <v>0</v>
      </c>
      <c r="R63"/>
    </row>
    <row r="64" spans="2:18" x14ac:dyDescent="0.2">
      <c r="B64" s="501" t="s">
        <v>316</v>
      </c>
      <c r="C64" s="502" t="s">
        <v>484</v>
      </c>
      <c r="D64" s="987" t="s">
        <v>485</v>
      </c>
      <c r="E64" s="497">
        <f t="shared" ref="E64:P64" si="19">E65+E66</f>
        <v>0</v>
      </c>
      <c r="F64" s="497">
        <f t="shared" si="19"/>
        <v>0</v>
      </c>
      <c r="G64" s="497">
        <f t="shared" si="19"/>
        <v>0</v>
      </c>
      <c r="H64" s="497">
        <f t="shared" si="19"/>
        <v>0</v>
      </c>
      <c r="I64" s="497">
        <f t="shared" si="19"/>
        <v>0</v>
      </c>
      <c r="J64" s="497">
        <f t="shared" si="19"/>
        <v>0</v>
      </c>
      <c r="K64" s="497">
        <f t="shared" si="19"/>
        <v>0</v>
      </c>
      <c r="L64" s="497">
        <f t="shared" si="19"/>
        <v>0</v>
      </c>
      <c r="M64" s="497">
        <f t="shared" si="19"/>
        <v>0</v>
      </c>
      <c r="N64" s="497">
        <f t="shared" si="19"/>
        <v>0</v>
      </c>
      <c r="O64" s="497">
        <f t="shared" si="19"/>
        <v>0</v>
      </c>
      <c r="P64" s="497">
        <f t="shared" si="19"/>
        <v>0</v>
      </c>
      <c r="Q64" s="504">
        <f t="shared" si="17"/>
        <v>0</v>
      </c>
      <c r="R64"/>
    </row>
    <row r="65" spans="2:18" x14ac:dyDescent="0.2">
      <c r="B65" s="494" t="s">
        <v>61</v>
      </c>
      <c r="C65" s="505" t="s">
        <v>486</v>
      </c>
      <c r="D65" s="987" t="s">
        <v>485</v>
      </c>
      <c r="E65" s="500"/>
      <c r="F65" s="500"/>
      <c r="G65" s="500"/>
      <c r="H65" s="500"/>
      <c r="I65" s="500"/>
      <c r="J65" s="500"/>
      <c r="K65" s="500"/>
      <c r="L65" s="500"/>
      <c r="M65" s="500"/>
      <c r="N65" s="500"/>
      <c r="O65" s="500"/>
      <c r="P65" s="500"/>
      <c r="Q65" s="498">
        <f t="shared" si="17"/>
        <v>0</v>
      </c>
      <c r="R65"/>
    </row>
    <row r="66" spans="2:18" ht="13.5" thickBot="1" x14ac:dyDescent="0.25">
      <c r="B66" s="599" t="s">
        <v>62</v>
      </c>
      <c r="C66" s="600" t="s">
        <v>487</v>
      </c>
      <c r="D66" s="986" t="s">
        <v>485</v>
      </c>
      <c r="E66" s="601"/>
      <c r="F66" s="601"/>
      <c r="G66" s="601"/>
      <c r="H66" s="601"/>
      <c r="I66" s="601"/>
      <c r="J66" s="601"/>
      <c r="K66" s="601"/>
      <c r="L66" s="601"/>
      <c r="M66" s="601"/>
      <c r="N66" s="601"/>
      <c r="O66" s="601"/>
      <c r="P66" s="601"/>
      <c r="Q66" s="602">
        <f t="shared" si="17"/>
        <v>0</v>
      </c>
      <c r="R66"/>
    </row>
    <row r="67" spans="2:18" ht="13.5" thickTop="1" x14ac:dyDescent="0.2">
      <c r="B67" s="642"/>
      <c r="C67" s="633"/>
      <c r="D67" s="633"/>
      <c r="E67" s="633"/>
      <c r="F67" s="633"/>
      <c r="G67" s="633"/>
      <c r="H67" s="643"/>
      <c r="I67" s="643"/>
      <c r="J67" s="643"/>
      <c r="K67" s="633"/>
      <c r="L67" s="633"/>
      <c r="M67" s="633"/>
      <c r="N67" s="633"/>
      <c r="O67" s="633"/>
      <c r="P67" s="633"/>
      <c r="Q67" s="633"/>
      <c r="R67" s="633"/>
    </row>
    <row r="68" spans="2:18" x14ac:dyDescent="0.2">
      <c r="B68" s="1087" t="s">
        <v>889</v>
      </c>
      <c r="C68" s="1087"/>
      <c r="D68" s="1087"/>
      <c r="E68" s="1087"/>
      <c r="F68" s="1087"/>
      <c r="G68" s="1087"/>
      <c r="H68" s="1087"/>
      <c r="I68" s="1087"/>
      <c r="J68" s="1087"/>
      <c r="K68" s="1087"/>
      <c r="L68" s="1087"/>
      <c r="M68" s="1087"/>
      <c r="N68" s="1087"/>
      <c r="O68" s="1087"/>
      <c r="P68" s="1087"/>
      <c r="Q68" s="633"/>
      <c r="R68" s="633"/>
    </row>
    <row r="69" spans="2:18" ht="13.5" thickBot="1" x14ac:dyDescent="0.25">
      <c r="B69" s="642"/>
      <c r="C69" s="633"/>
      <c r="D69" s="633"/>
      <c r="E69" s="633"/>
      <c r="F69" s="633"/>
      <c r="G69" s="643"/>
      <c r="H69" s="643"/>
      <c r="I69" s="643"/>
      <c r="J69" s="633"/>
      <c r="K69" s="633"/>
      <c r="L69" s="633"/>
      <c r="M69" s="633"/>
      <c r="N69" s="633"/>
      <c r="O69" s="633"/>
      <c r="P69" s="633"/>
      <c r="Q69" s="633"/>
      <c r="R69" s="633"/>
    </row>
    <row r="70" spans="2:18" ht="13.5" thickTop="1" x14ac:dyDescent="0.2">
      <c r="B70" s="644"/>
      <c r="C70" s="645"/>
      <c r="D70" s="991" t="s">
        <v>452</v>
      </c>
      <c r="E70" s="646" t="s">
        <v>287</v>
      </c>
      <c r="F70" s="646" t="s">
        <v>288</v>
      </c>
      <c r="G70" s="646" t="s">
        <v>288</v>
      </c>
      <c r="H70" s="646" t="s">
        <v>442</v>
      </c>
      <c r="I70" s="646" t="s">
        <v>443</v>
      </c>
      <c r="J70" s="646" t="s">
        <v>444</v>
      </c>
      <c r="K70" s="646" t="s">
        <v>445</v>
      </c>
      <c r="L70" s="646" t="s">
        <v>446</v>
      </c>
      <c r="M70" s="646" t="s">
        <v>447</v>
      </c>
      <c r="N70" s="646" t="s">
        <v>448</v>
      </c>
      <c r="O70" s="646" t="s">
        <v>456</v>
      </c>
      <c r="P70" s="647" t="s">
        <v>457</v>
      </c>
      <c r="Q70" s="633"/>
      <c r="R70" s="633"/>
    </row>
    <row r="71" spans="2:18" x14ac:dyDescent="0.2">
      <c r="B71" s="648" t="s">
        <v>269</v>
      </c>
      <c r="C71" s="610" t="s">
        <v>890</v>
      </c>
      <c r="D71" s="992"/>
      <c r="E71" s="993"/>
      <c r="F71" s="994"/>
      <c r="G71" s="994"/>
      <c r="H71" s="994"/>
      <c r="I71" s="994"/>
      <c r="J71" s="994"/>
      <c r="K71" s="994"/>
      <c r="L71" s="994"/>
      <c r="M71" s="994"/>
      <c r="N71" s="994"/>
      <c r="O71" s="994"/>
      <c r="P71" s="995"/>
      <c r="Q71" s="633"/>
      <c r="R71" s="633"/>
    </row>
    <row r="72" spans="2:18" x14ac:dyDescent="0.2">
      <c r="B72" s="604" t="s">
        <v>314</v>
      </c>
      <c r="C72" s="605" t="s">
        <v>534</v>
      </c>
      <c r="D72" s="987" t="s">
        <v>891</v>
      </c>
      <c r="E72" s="996">
        <f>SUM(E73:E74)</f>
        <v>0</v>
      </c>
      <c r="F72" s="996">
        <f>SUM(F73:F74)</f>
        <v>0</v>
      </c>
      <c r="G72" s="996">
        <f t="shared" ref="G72:P72" si="20">SUM(G73:G74)</f>
        <v>0</v>
      </c>
      <c r="H72" s="996">
        <f t="shared" si="20"/>
        <v>0</v>
      </c>
      <c r="I72" s="996">
        <f t="shared" si="20"/>
        <v>0</v>
      </c>
      <c r="J72" s="996">
        <f t="shared" si="20"/>
        <v>0</v>
      </c>
      <c r="K72" s="996">
        <f t="shared" si="20"/>
        <v>0</v>
      </c>
      <c r="L72" s="996">
        <f t="shared" si="20"/>
        <v>0</v>
      </c>
      <c r="M72" s="996">
        <f t="shared" si="20"/>
        <v>0</v>
      </c>
      <c r="N72" s="996">
        <f t="shared" si="20"/>
        <v>0</v>
      </c>
      <c r="O72" s="996">
        <f t="shared" si="20"/>
        <v>0</v>
      </c>
      <c r="P72" s="997">
        <f t="shared" si="20"/>
        <v>0</v>
      </c>
      <c r="Q72" s="633"/>
      <c r="R72" s="633"/>
    </row>
    <row r="73" spans="2:18" x14ac:dyDescent="0.2">
      <c r="B73" s="494" t="s">
        <v>128</v>
      </c>
      <c r="C73" s="495" t="s">
        <v>530</v>
      </c>
      <c r="D73" s="987" t="s">
        <v>891</v>
      </c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998"/>
      <c r="Q73" s="633"/>
      <c r="R73" s="633"/>
    </row>
    <row r="74" spans="2:18" x14ac:dyDescent="0.2">
      <c r="B74" s="494" t="s">
        <v>129</v>
      </c>
      <c r="C74" s="495" t="s">
        <v>531</v>
      </c>
      <c r="D74" s="987" t="s">
        <v>891</v>
      </c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998"/>
      <c r="Q74" s="633"/>
      <c r="R74" s="633"/>
    </row>
    <row r="75" spans="2:18" x14ac:dyDescent="0.2">
      <c r="B75" s="494" t="s">
        <v>315</v>
      </c>
      <c r="C75" s="495" t="s">
        <v>481</v>
      </c>
      <c r="D75" s="987" t="s">
        <v>453</v>
      </c>
      <c r="E75" s="496"/>
      <c r="F75" s="496"/>
      <c r="G75" s="496"/>
      <c r="H75" s="496"/>
      <c r="I75" s="496"/>
      <c r="J75" s="496"/>
      <c r="K75" s="496"/>
      <c r="L75" s="496"/>
      <c r="M75" s="496"/>
      <c r="N75" s="496"/>
      <c r="O75" s="496"/>
      <c r="P75" s="999"/>
      <c r="Q75" s="633"/>
      <c r="R75" s="633"/>
    </row>
    <row r="76" spans="2:18" x14ac:dyDescent="0.2">
      <c r="B76" s="494" t="s">
        <v>489</v>
      </c>
      <c r="C76" s="499" t="s">
        <v>532</v>
      </c>
      <c r="D76" s="987" t="s">
        <v>453</v>
      </c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998"/>
      <c r="Q76" s="633"/>
      <c r="R76" s="633"/>
    </row>
    <row r="77" spans="2:18" x14ac:dyDescent="0.2">
      <c r="B77" s="494" t="s">
        <v>490</v>
      </c>
      <c r="C77" s="499" t="s">
        <v>533</v>
      </c>
      <c r="D77" s="987" t="s">
        <v>453</v>
      </c>
      <c r="E77" s="650"/>
      <c r="F77" s="650"/>
      <c r="G77" s="650"/>
      <c r="H77" s="650"/>
      <c r="I77" s="650"/>
      <c r="J77" s="650"/>
      <c r="K77" s="650"/>
      <c r="L77" s="650"/>
      <c r="M77" s="650"/>
      <c r="N77" s="650"/>
      <c r="O77" s="650"/>
      <c r="P77" s="998"/>
      <c r="Q77" s="633"/>
      <c r="R77" s="633"/>
    </row>
    <row r="78" spans="2:18" x14ac:dyDescent="0.2">
      <c r="B78" s="501" t="s">
        <v>316</v>
      </c>
      <c r="C78" s="502" t="s">
        <v>484</v>
      </c>
      <c r="D78" s="987" t="s">
        <v>892</v>
      </c>
      <c r="E78" s="503"/>
      <c r="F78" s="503"/>
      <c r="G78" s="503"/>
      <c r="H78" s="503"/>
      <c r="I78" s="503"/>
      <c r="J78" s="503"/>
      <c r="K78" s="503"/>
      <c r="L78" s="503"/>
      <c r="M78" s="503"/>
      <c r="N78" s="503"/>
      <c r="O78" s="503"/>
      <c r="P78" s="1000"/>
      <c r="Q78" s="633"/>
      <c r="R78" s="633"/>
    </row>
    <row r="79" spans="2:18" x14ac:dyDescent="0.2">
      <c r="B79" s="494" t="s">
        <v>61</v>
      </c>
      <c r="C79" s="505" t="s">
        <v>486</v>
      </c>
      <c r="D79" s="987" t="s">
        <v>892</v>
      </c>
      <c r="E79" s="651"/>
      <c r="F79" s="651"/>
      <c r="G79" s="651"/>
      <c r="H79" s="651"/>
      <c r="I79" s="651"/>
      <c r="J79" s="651"/>
      <c r="K79" s="651"/>
      <c r="L79" s="651"/>
      <c r="M79" s="651"/>
      <c r="N79" s="651"/>
      <c r="O79" s="651"/>
      <c r="P79" s="1001"/>
      <c r="Q79" s="633"/>
      <c r="R79" s="633"/>
    </row>
    <row r="80" spans="2:18" ht="13.5" thickBot="1" x14ac:dyDescent="0.25">
      <c r="B80" s="599" t="s">
        <v>62</v>
      </c>
      <c r="C80" s="600" t="s">
        <v>487</v>
      </c>
      <c r="D80" s="1002" t="s">
        <v>892</v>
      </c>
      <c r="E80" s="652"/>
      <c r="F80" s="652"/>
      <c r="G80" s="652"/>
      <c r="H80" s="652"/>
      <c r="I80" s="652"/>
      <c r="J80" s="652"/>
      <c r="K80" s="652"/>
      <c r="L80" s="652"/>
      <c r="M80" s="652"/>
      <c r="N80" s="652"/>
      <c r="O80" s="652"/>
      <c r="P80" s="1003"/>
      <c r="Q80" s="633"/>
      <c r="R80" s="633"/>
    </row>
    <row r="81" spans="2:18" ht="14.25" thickTop="1" thickBot="1" x14ac:dyDescent="0.25">
      <c r="B81" s="642"/>
      <c r="C81" s="633"/>
      <c r="D81" s="633"/>
      <c r="E81" s="633"/>
      <c r="F81" s="633"/>
      <c r="G81" s="633"/>
      <c r="H81" s="643"/>
      <c r="I81" s="643"/>
      <c r="J81" s="643"/>
      <c r="K81" s="633"/>
      <c r="L81" s="633"/>
      <c r="M81" s="633"/>
      <c r="N81" s="633"/>
      <c r="O81" s="633"/>
      <c r="P81" s="633"/>
      <c r="Q81" s="633"/>
      <c r="R81"/>
    </row>
    <row r="82" spans="2:18" ht="13.5" thickTop="1" x14ac:dyDescent="0.2">
      <c r="B82" s="644"/>
      <c r="C82" s="645"/>
      <c r="D82" s="988"/>
      <c r="E82" s="646" t="s">
        <v>287</v>
      </c>
      <c r="F82" s="646" t="s">
        <v>288</v>
      </c>
      <c r="G82" s="646" t="s">
        <v>288</v>
      </c>
      <c r="H82" s="646" t="s">
        <v>442</v>
      </c>
      <c r="I82" s="646" t="s">
        <v>443</v>
      </c>
      <c r="J82" s="646" t="s">
        <v>444</v>
      </c>
      <c r="K82" s="646" t="s">
        <v>445</v>
      </c>
      <c r="L82" s="646" t="s">
        <v>446</v>
      </c>
      <c r="M82" s="646" t="s">
        <v>447</v>
      </c>
      <c r="N82" s="646" t="s">
        <v>448</v>
      </c>
      <c r="O82" s="646" t="s">
        <v>456</v>
      </c>
      <c r="P82" s="646" t="s">
        <v>457</v>
      </c>
      <c r="Q82" s="647" t="s">
        <v>458</v>
      </c>
      <c r="R82"/>
    </row>
    <row r="83" spans="2:18" x14ac:dyDescent="0.2">
      <c r="B83" s="648" t="s">
        <v>269</v>
      </c>
      <c r="C83" s="610" t="s">
        <v>32</v>
      </c>
      <c r="D83" s="1004" t="s">
        <v>535</v>
      </c>
      <c r="E83" s="133">
        <f>+E84+E87+E90</f>
        <v>0</v>
      </c>
      <c r="F83" s="133">
        <f t="shared" ref="F83:O83" si="21">+F84+F87+F90</f>
        <v>0</v>
      </c>
      <c r="G83" s="133">
        <f t="shared" si="21"/>
        <v>0</v>
      </c>
      <c r="H83" s="133">
        <f t="shared" si="21"/>
        <v>0</v>
      </c>
      <c r="I83" s="133">
        <f t="shared" si="21"/>
        <v>0</v>
      </c>
      <c r="J83" s="133">
        <f t="shared" si="21"/>
        <v>0</v>
      </c>
      <c r="K83" s="133">
        <f t="shared" si="21"/>
        <v>0</v>
      </c>
      <c r="L83" s="133">
        <f t="shared" si="21"/>
        <v>0</v>
      </c>
      <c r="M83" s="133">
        <f t="shared" si="21"/>
        <v>0</v>
      </c>
      <c r="N83" s="133">
        <f t="shared" si="21"/>
        <v>0</v>
      </c>
      <c r="O83" s="133">
        <f t="shared" si="21"/>
        <v>0</v>
      </c>
      <c r="P83" s="133">
        <f>+P84+P87+P90</f>
        <v>0</v>
      </c>
      <c r="Q83" s="649">
        <f>SUM(E83:P83)</f>
        <v>0</v>
      </c>
      <c r="R83"/>
    </row>
    <row r="84" spans="2:18" x14ac:dyDescent="0.2">
      <c r="B84" s="604" t="s">
        <v>314</v>
      </c>
      <c r="C84" s="605" t="s">
        <v>534</v>
      </c>
      <c r="D84" s="1005" t="s">
        <v>535</v>
      </c>
      <c r="E84" s="996">
        <f>SUM(E85:E86)</f>
        <v>0</v>
      </c>
      <c r="F84" s="996">
        <f>SUM(F85:F86)</f>
        <v>0</v>
      </c>
      <c r="G84" s="996">
        <f t="shared" ref="G84:O84" si="22">SUM(G85:G86)</f>
        <v>0</v>
      </c>
      <c r="H84" s="996">
        <f t="shared" si="22"/>
        <v>0</v>
      </c>
      <c r="I84" s="996">
        <f t="shared" si="22"/>
        <v>0</v>
      </c>
      <c r="J84" s="996">
        <f t="shared" si="22"/>
        <v>0</v>
      </c>
      <c r="K84" s="996">
        <f t="shared" si="22"/>
        <v>0</v>
      </c>
      <c r="L84" s="996">
        <f t="shared" si="22"/>
        <v>0</v>
      </c>
      <c r="M84" s="996">
        <f t="shared" si="22"/>
        <v>0</v>
      </c>
      <c r="N84" s="996">
        <f t="shared" si="22"/>
        <v>0</v>
      </c>
      <c r="O84" s="996">
        <f t="shared" si="22"/>
        <v>0</v>
      </c>
      <c r="P84" s="996">
        <f>SUM(P85:P86)</f>
        <v>0</v>
      </c>
      <c r="Q84" s="608">
        <f t="shared" ref="Q84:Q90" si="23">SUM(E84:P84)</f>
        <v>0</v>
      </c>
      <c r="R84"/>
    </row>
    <row r="85" spans="2:18" x14ac:dyDescent="0.2">
      <c r="B85" s="494" t="s">
        <v>128</v>
      </c>
      <c r="C85" s="495" t="s">
        <v>530</v>
      </c>
      <c r="D85" s="1006" t="s">
        <v>535</v>
      </c>
      <c r="E85" s="513">
        <f t="shared" ref="E85:P85" si="24">E58*E72</f>
        <v>0</v>
      </c>
      <c r="F85" s="513">
        <f t="shared" si="24"/>
        <v>0</v>
      </c>
      <c r="G85" s="513">
        <f t="shared" si="24"/>
        <v>0</v>
      </c>
      <c r="H85" s="513">
        <f t="shared" si="24"/>
        <v>0</v>
      </c>
      <c r="I85" s="513">
        <f t="shared" si="24"/>
        <v>0</v>
      </c>
      <c r="J85" s="513">
        <f t="shared" si="24"/>
        <v>0</v>
      </c>
      <c r="K85" s="513">
        <f t="shared" si="24"/>
        <v>0</v>
      </c>
      <c r="L85" s="513">
        <f t="shared" si="24"/>
        <v>0</v>
      </c>
      <c r="M85" s="513">
        <f t="shared" si="24"/>
        <v>0</v>
      </c>
      <c r="N85" s="513">
        <f t="shared" si="24"/>
        <v>0</v>
      </c>
      <c r="O85" s="513">
        <f t="shared" si="24"/>
        <v>0</v>
      </c>
      <c r="P85" s="513">
        <f t="shared" si="24"/>
        <v>0</v>
      </c>
      <c r="Q85" s="498">
        <f t="shared" si="23"/>
        <v>0</v>
      </c>
      <c r="R85"/>
    </row>
    <row r="86" spans="2:18" x14ac:dyDescent="0.2">
      <c r="B86" s="494" t="s">
        <v>129</v>
      </c>
      <c r="C86" s="495" t="s">
        <v>531</v>
      </c>
      <c r="D86" s="1006" t="s">
        <v>535</v>
      </c>
      <c r="E86" s="513">
        <f t="shared" ref="E86:P86" si="25">E59*E73</f>
        <v>0</v>
      </c>
      <c r="F86" s="513">
        <f t="shared" si="25"/>
        <v>0</v>
      </c>
      <c r="G86" s="513">
        <f t="shared" si="25"/>
        <v>0</v>
      </c>
      <c r="H86" s="513">
        <f t="shared" si="25"/>
        <v>0</v>
      </c>
      <c r="I86" s="513">
        <f t="shared" si="25"/>
        <v>0</v>
      </c>
      <c r="J86" s="513">
        <f t="shared" si="25"/>
        <v>0</v>
      </c>
      <c r="K86" s="513">
        <f t="shared" si="25"/>
        <v>0</v>
      </c>
      <c r="L86" s="513">
        <f t="shared" si="25"/>
        <v>0</v>
      </c>
      <c r="M86" s="513">
        <f t="shared" si="25"/>
        <v>0</v>
      </c>
      <c r="N86" s="513">
        <f t="shared" si="25"/>
        <v>0</v>
      </c>
      <c r="O86" s="513">
        <f t="shared" si="25"/>
        <v>0</v>
      </c>
      <c r="P86" s="513">
        <f t="shared" si="25"/>
        <v>0</v>
      </c>
      <c r="Q86" s="498">
        <f t="shared" si="23"/>
        <v>0</v>
      </c>
      <c r="R86"/>
    </row>
    <row r="87" spans="2:18" x14ac:dyDescent="0.2">
      <c r="B87" s="494" t="s">
        <v>315</v>
      </c>
      <c r="C87" s="495" t="s">
        <v>481</v>
      </c>
      <c r="D87" s="1006" t="s">
        <v>535</v>
      </c>
      <c r="E87" s="513">
        <f t="shared" ref="E87" si="26">+E88+E89</f>
        <v>0</v>
      </c>
      <c r="F87" s="513">
        <f>+F88+F89</f>
        <v>0</v>
      </c>
      <c r="G87" s="513">
        <f t="shared" ref="G87:O87" si="27">+G88+G89</f>
        <v>0</v>
      </c>
      <c r="H87" s="513">
        <f t="shared" si="27"/>
        <v>0</v>
      </c>
      <c r="I87" s="513">
        <f t="shared" si="27"/>
        <v>0</v>
      </c>
      <c r="J87" s="513">
        <f t="shared" si="27"/>
        <v>0</v>
      </c>
      <c r="K87" s="513">
        <f t="shared" si="27"/>
        <v>0</v>
      </c>
      <c r="L87" s="513">
        <f t="shared" si="27"/>
        <v>0</v>
      </c>
      <c r="M87" s="513">
        <f t="shared" si="27"/>
        <v>0</v>
      </c>
      <c r="N87" s="513">
        <f t="shared" si="27"/>
        <v>0</v>
      </c>
      <c r="O87" s="513">
        <f t="shared" si="27"/>
        <v>0</v>
      </c>
      <c r="P87" s="513">
        <f>+P88+P89</f>
        <v>0</v>
      </c>
      <c r="Q87" s="498">
        <f t="shared" si="23"/>
        <v>0</v>
      </c>
      <c r="R87"/>
    </row>
    <row r="88" spans="2:18" x14ac:dyDescent="0.2">
      <c r="B88" s="494" t="s">
        <v>489</v>
      </c>
      <c r="C88" s="499" t="s">
        <v>532</v>
      </c>
      <c r="D88" s="1006" t="s">
        <v>535</v>
      </c>
      <c r="E88" s="513">
        <f t="shared" ref="E88:P88" si="28">E61*E75</f>
        <v>0</v>
      </c>
      <c r="F88" s="513">
        <f t="shared" si="28"/>
        <v>0</v>
      </c>
      <c r="G88" s="513">
        <f t="shared" si="28"/>
        <v>0</v>
      </c>
      <c r="H88" s="513">
        <f t="shared" si="28"/>
        <v>0</v>
      </c>
      <c r="I88" s="513">
        <f t="shared" si="28"/>
        <v>0</v>
      </c>
      <c r="J88" s="513">
        <f t="shared" si="28"/>
        <v>0</v>
      </c>
      <c r="K88" s="513">
        <f t="shared" si="28"/>
        <v>0</v>
      </c>
      <c r="L88" s="513">
        <f t="shared" si="28"/>
        <v>0</v>
      </c>
      <c r="M88" s="513">
        <f t="shared" si="28"/>
        <v>0</v>
      </c>
      <c r="N88" s="513">
        <f t="shared" si="28"/>
        <v>0</v>
      </c>
      <c r="O88" s="513">
        <f t="shared" si="28"/>
        <v>0</v>
      </c>
      <c r="P88" s="513">
        <f t="shared" si="28"/>
        <v>0</v>
      </c>
      <c r="Q88" s="498">
        <f t="shared" si="23"/>
        <v>0</v>
      </c>
      <c r="R88"/>
    </row>
    <row r="89" spans="2:18" x14ac:dyDescent="0.2">
      <c r="B89" s="494" t="s">
        <v>490</v>
      </c>
      <c r="C89" s="499" t="s">
        <v>533</v>
      </c>
      <c r="D89" s="1006" t="s">
        <v>535</v>
      </c>
      <c r="E89" s="513">
        <f t="shared" ref="E89:P89" si="29">E62*E76</f>
        <v>0</v>
      </c>
      <c r="F89" s="513">
        <f t="shared" si="29"/>
        <v>0</v>
      </c>
      <c r="G89" s="513">
        <f t="shared" si="29"/>
        <v>0</v>
      </c>
      <c r="H89" s="513">
        <f t="shared" si="29"/>
        <v>0</v>
      </c>
      <c r="I89" s="513">
        <f t="shared" si="29"/>
        <v>0</v>
      </c>
      <c r="J89" s="513">
        <f t="shared" si="29"/>
        <v>0</v>
      </c>
      <c r="K89" s="513">
        <f t="shared" si="29"/>
        <v>0</v>
      </c>
      <c r="L89" s="513">
        <f t="shared" si="29"/>
        <v>0</v>
      </c>
      <c r="M89" s="513">
        <f t="shared" si="29"/>
        <v>0</v>
      </c>
      <c r="N89" s="513">
        <f t="shared" si="29"/>
        <v>0</v>
      </c>
      <c r="O89" s="513">
        <f t="shared" si="29"/>
        <v>0</v>
      </c>
      <c r="P89" s="513">
        <f t="shared" si="29"/>
        <v>0</v>
      </c>
      <c r="Q89" s="498">
        <f t="shared" si="23"/>
        <v>0</v>
      </c>
      <c r="R89"/>
    </row>
    <row r="90" spans="2:18" x14ac:dyDescent="0.2">
      <c r="B90" s="501" t="s">
        <v>316</v>
      </c>
      <c r="C90" s="502" t="s">
        <v>484</v>
      </c>
      <c r="D90" s="1006" t="s">
        <v>535</v>
      </c>
      <c r="E90" s="513">
        <f t="shared" ref="E90:O90" si="30">+E91+E92</f>
        <v>0</v>
      </c>
      <c r="F90" s="513">
        <f t="shared" si="30"/>
        <v>0</v>
      </c>
      <c r="G90" s="513">
        <f t="shared" si="30"/>
        <v>0</v>
      </c>
      <c r="H90" s="513">
        <f t="shared" si="30"/>
        <v>0</v>
      </c>
      <c r="I90" s="513">
        <f t="shared" si="30"/>
        <v>0</v>
      </c>
      <c r="J90" s="513">
        <f t="shared" si="30"/>
        <v>0</v>
      </c>
      <c r="K90" s="513">
        <f t="shared" si="30"/>
        <v>0</v>
      </c>
      <c r="L90" s="513">
        <f t="shared" si="30"/>
        <v>0</v>
      </c>
      <c r="M90" s="513">
        <f t="shared" si="30"/>
        <v>0</v>
      </c>
      <c r="N90" s="513">
        <f t="shared" si="30"/>
        <v>0</v>
      </c>
      <c r="O90" s="513">
        <f t="shared" si="30"/>
        <v>0</v>
      </c>
      <c r="P90" s="513">
        <f>+P91+P92</f>
        <v>0</v>
      </c>
      <c r="Q90" s="504">
        <f t="shared" si="23"/>
        <v>0</v>
      </c>
      <c r="R90"/>
    </row>
    <row r="91" spans="2:18" x14ac:dyDescent="0.2">
      <c r="B91" s="494" t="s">
        <v>61</v>
      </c>
      <c r="C91" s="505" t="s">
        <v>486</v>
      </c>
      <c r="D91" s="1006" t="s">
        <v>535</v>
      </c>
      <c r="E91" s="513">
        <f t="shared" ref="E91:P91" si="31">E64*E78</f>
        <v>0</v>
      </c>
      <c r="F91" s="513">
        <f t="shared" si="31"/>
        <v>0</v>
      </c>
      <c r="G91" s="513">
        <f t="shared" si="31"/>
        <v>0</v>
      </c>
      <c r="H91" s="513">
        <f t="shared" si="31"/>
        <v>0</v>
      </c>
      <c r="I91" s="513">
        <f t="shared" si="31"/>
        <v>0</v>
      </c>
      <c r="J91" s="513">
        <f t="shared" si="31"/>
        <v>0</v>
      </c>
      <c r="K91" s="513">
        <f t="shared" si="31"/>
        <v>0</v>
      </c>
      <c r="L91" s="513">
        <f t="shared" si="31"/>
        <v>0</v>
      </c>
      <c r="M91" s="513">
        <f t="shared" si="31"/>
        <v>0</v>
      </c>
      <c r="N91" s="513">
        <f t="shared" si="31"/>
        <v>0</v>
      </c>
      <c r="O91" s="513">
        <f t="shared" si="31"/>
        <v>0</v>
      </c>
      <c r="P91" s="513">
        <f t="shared" si="31"/>
        <v>0</v>
      </c>
      <c r="Q91" s="498">
        <f>SUM(E91:P91)</f>
        <v>0</v>
      </c>
      <c r="R91"/>
    </row>
    <row r="92" spans="2:18" ht="13.5" thickBot="1" x14ac:dyDescent="0.25">
      <c r="B92" s="599" t="s">
        <v>62</v>
      </c>
      <c r="C92" s="600" t="s">
        <v>487</v>
      </c>
      <c r="D92" s="1007" t="s">
        <v>535</v>
      </c>
      <c r="E92" s="609">
        <f t="shared" ref="E92:P92" si="32">E65*E79</f>
        <v>0</v>
      </c>
      <c r="F92" s="609">
        <f t="shared" si="32"/>
        <v>0</v>
      </c>
      <c r="G92" s="609">
        <f t="shared" si="32"/>
        <v>0</v>
      </c>
      <c r="H92" s="609">
        <f t="shared" si="32"/>
        <v>0</v>
      </c>
      <c r="I92" s="609">
        <f t="shared" si="32"/>
        <v>0</v>
      </c>
      <c r="J92" s="609">
        <f t="shared" si="32"/>
        <v>0</v>
      </c>
      <c r="K92" s="609">
        <f t="shared" si="32"/>
        <v>0</v>
      </c>
      <c r="L92" s="609">
        <f t="shared" si="32"/>
        <v>0</v>
      </c>
      <c r="M92" s="609">
        <f t="shared" si="32"/>
        <v>0</v>
      </c>
      <c r="N92" s="609">
        <f t="shared" si="32"/>
        <v>0</v>
      </c>
      <c r="O92" s="609">
        <f t="shared" si="32"/>
        <v>0</v>
      </c>
      <c r="P92" s="609">
        <f t="shared" si="32"/>
        <v>0</v>
      </c>
      <c r="Q92" s="602">
        <f t="shared" ref="Q92" si="33">SUM(E92:P92)</f>
        <v>0</v>
      </c>
      <c r="R92"/>
    </row>
    <row r="93" spans="2:18" ht="13.5" thickTop="1" x14ac:dyDescent="0.2"/>
    <row r="94" spans="2:18" ht="13.5" thickBot="1" x14ac:dyDescent="0.25"/>
    <row r="95" spans="2:18" ht="13.5" thickTop="1" x14ac:dyDescent="0.2">
      <c r="B95" s="1088" t="str">
        <f>"Остварење "&amp;'Poc. strana'!$C$19-2&amp;". године"</f>
        <v>Остварење -2. године</v>
      </c>
      <c r="C95" s="1089"/>
      <c r="D95" s="1089"/>
      <c r="E95" s="1089"/>
      <c r="F95" s="1089"/>
      <c r="G95" s="1089"/>
      <c r="H95" s="1089"/>
      <c r="I95" s="1089"/>
      <c r="J95" s="1089"/>
      <c r="K95" s="1089"/>
      <c r="L95" s="1089"/>
      <c r="M95" s="1089"/>
      <c r="N95" s="1089"/>
      <c r="O95" s="1089"/>
      <c r="P95" s="1089"/>
      <c r="Q95" s="1090"/>
      <c r="R95"/>
    </row>
    <row r="96" spans="2:18" x14ac:dyDescent="0.2">
      <c r="B96" s="656"/>
      <c r="C96" s="657"/>
      <c r="D96" s="1008" t="s">
        <v>452</v>
      </c>
      <c r="E96" s="658" t="s">
        <v>287</v>
      </c>
      <c r="F96" s="658" t="s">
        <v>288</v>
      </c>
      <c r="G96" s="658" t="s">
        <v>288</v>
      </c>
      <c r="H96" s="658" t="s">
        <v>442</v>
      </c>
      <c r="I96" s="658" t="s">
        <v>443</v>
      </c>
      <c r="J96" s="658" t="s">
        <v>444</v>
      </c>
      <c r="K96" s="658" t="s">
        <v>445</v>
      </c>
      <c r="L96" s="658" t="s">
        <v>446</v>
      </c>
      <c r="M96" s="658" t="s">
        <v>447</v>
      </c>
      <c r="N96" s="658" t="s">
        <v>448</v>
      </c>
      <c r="O96" s="658" t="s">
        <v>456</v>
      </c>
      <c r="P96" s="658" t="s">
        <v>457</v>
      </c>
      <c r="Q96" s="659" t="s">
        <v>458</v>
      </c>
      <c r="R96"/>
    </row>
    <row r="97" spans="2:18" x14ac:dyDescent="0.2">
      <c r="B97" s="604" t="s">
        <v>314</v>
      </c>
      <c r="C97" s="605" t="s">
        <v>534</v>
      </c>
      <c r="D97" s="985" t="s">
        <v>479</v>
      </c>
      <c r="E97" s="607">
        <f t="shared" ref="E97:P97" si="34">+E98+E99</f>
        <v>0</v>
      </c>
      <c r="F97" s="607">
        <f t="shared" si="34"/>
        <v>0</v>
      </c>
      <c r="G97" s="607">
        <f t="shared" si="34"/>
        <v>0</v>
      </c>
      <c r="H97" s="607">
        <f t="shared" si="34"/>
        <v>0</v>
      </c>
      <c r="I97" s="607">
        <f t="shared" si="34"/>
        <v>0</v>
      </c>
      <c r="J97" s="607">
        <f t="shared" si="34"/>
        <v>0</v>
      </c>
      <c r="K97" s="607">
        <f t="shared" si="34"/>
        <v>0</v>
      </c>
      <c r="L97" s="607">
        <f t="shared" si="34"/>
        <v>0</v>
      </c>
      <c r="M97" s="607">
        <f t="shared" si="34"/>
        <v>0</v>
      </c>
      <c r="N97" s="607">
        <f t="shared" si="34"/>
        <v>0</v>
      </c>
      <c r="O97" s="607">
        <f t="shared" si="34"/>
        <v>0</v>
      </c>
      <c r="P97" s="607">
        <f t="shared" si="34"/>
        <v>0</v>
      </c>
      <c r="Q97" s="608">
        <f t="shared" ref="Q97:Q105" si="35">SUM(E97:P97)</f>
        <v>0</v>
      </c>
      <c r="R97"/>
    </row>
    <row r="98" spans="2:18" x14ac:dyDescent="0.2">
      <c r="B98" s="494" t="s">
        <v>128</v>
      </c>
      <c r="C98" s="495" t="s">
        <v>530</v>
      </c>
      <c r="D98" s="987" t="s">
        <v>479</v>
      </c>
      <c r="E98" s="500"/>
      <c r="F98" s="500"/>
      <c r="G98" s="500"/>
      <c r="H98" s="500"/>
      <c r="I98" s="500"/>
      <c r="J98" s="500"/>
      <c r="K98" s="500"/>
      <c r="L98" s="500"/>
      <c r="M98" s="500"/>
      <c r="N98" s="500"/>
      <c r="O98" s="500"/>
      <c r="P98" s="500"/>
      <c r="Q98" s="498">
        <f t="shared" si="35"/>
        <v>0</v>
      </c>
      <c r="R98"/>
    </row>
    <row r="99" spans="2:18" x14ac:dyDescent="0.2">
      <c r="B99" s="494" t="s">
        <v>129</v>
      </c>
      <c r="C99" s="495" t="s">
        <v>531</v>
      </c>
      <c r="D99" s="987" t="s">
        <v>479</v>
      </c>
      <c r="E99" s="500"/>
      <c r="F99" s="500"/>
      <c r="G99" s="500"/>
      <c r="H99" s="500"/>
      <c r="I99" s="500"/>
      <c r="J99" s="500"/>
      <c r="K99" s="500"/>
      <c r="L99" s="500"/>
      <c r="M99" s="500"/>
      <c r="N99" s="500"/>
      <c r="O99" s="500"/>
      <c r="P99" s="500"/>
      <c r="Q99" s="498">
        <f t="shared" si="35"/>
        <v>0</v>
      </c>
      <c r="R99"/>
    </row>
    <row r="100" spans="2:18" x14ac:dyDescent="0.2">
      <c r="B100" s="494" t="s">
        <v>315</v>
      </c>
      <c r="C100" s="495" t="s">
        <v>481</v>
      </c>
      <c r="D100" s="987" t="s">
        <v>131</v>
      </c>
      <c r="E100" s="497">
        <f t="shared" ref="E100:P100" si="36">E101+E102</f>
        <v>0</v>
      </c>
      <c r="F100" s="497">
        <f t="shared" si="36"/>
        <v>0</v>
      </c>
      <c r="G100" s="497">
        <f t="shared" si="36"/>
        <v>0</v>
      </c>
      <c r="H100" s="497">
        <f t="shared" si="36"/>
        <v>0</v>
      </c>
      <c r="I100" s="497">
        <f t="shared" si="36"/>
        <v>0</v>
      </c>
      <c r="J100" s="497">
        <f t="shared" si="36"/>
        <v>0</v>
      </c>
      <c r="K100" s="497">
        <f t="shared" si="36"/>
        <v>0</v>
      </c>
      <c r="L100" s="497">
        <f t="shared" si="36"/>
        <v>0</v>
      </c>
      <c r="M100" s="497">
        <f t="shared" si="36"/>
        <v>0</v>
      </c>
      <c r="N100" s="497">
        <f t="shared" si="36"/>
        <v>0</v>
      </c>
      <c r="O100" s="497">
        <f t="shared" si="36"/>
        <v>0</v>
      </c>
      <c r="P100" s="497">
        <f t="shared" si="36"/>
        <v>0</v>
      </c>
      <c r="Q100" s="498">
        <f t="shared" si="35"/>
        <v>0</v>
      </c>
      <c r="R100"/>
    </row>
    <row r="101" spans="2:18" x14ac:dyDescent="0.2">
      <c r="B101" s="494" t="s">
        <v>489</v>
      </c>
      <c r="C101" s="499" t="s">
        <v>532</v>
      </c>
      <c r="D101" s="987" t="s">
        <v>131</v>
      </c>
      <c r="E101" s="500"/>
      <c r="F101" s="500"/>
      <c r="G101" s="500"/>
      <c r="H101" s="500"/>
      <c r="I101" s="500"/>
      <c r="J101" s="500"/>
      <c r="K101" s="500"/>
      <c r="L101" s="500"/>
      <c r="M101" s="500"/>
      <c r="N101" s="500"/>
      <c r="O101" s="500"/>
      <c r="P101" s="500"/>
      <c r="Q101" s="498">
        <f t="shared" si="35"/>
        <v>0</v>
      </c>
      <c r="R101"/>
    </row>
    <row r="102" spans="2:18" x14ac:dyDescent="0.2">
      <c r="B102" s="494" t="s">
        <v>490</v>
      </c>
      <c r="C102" s="499" t="s">
        <v>533</v>
      </c>
      <c r="D102" s="987" t="s">
        <v>131</v>
      </c>
      <c r="E102" s="500"/>
      <c r="F102" s="500"/>
      <c r="G102" s="500"/>
      <c r="H102" s="500"/>
      <c r="I102" s="500"/>
      <c r="J102" s="500"/>
      <c r="K102" s="500"/>
      <c r="L102" s="500"/>
      <c r="M102" s="500"/>
      <c r="N102" s="500"/>
      <c r="O102" s="500"/>
      <c r="P102" s="500"/>
      <c r="Q102" s="498">
        <f t="shared" si="35"/>
        <v>0</v>
      </c>
      <c r="R102"/>
    </row>
    <row r="103" spans="2:18" x14ac:dyDescent="0.2">
      <c r="B103" s="501" t="s">
        <v>316</v>
      </c>
      <c r="C103" s="502" t="s">
        <v>484</v>
      </c>
      <c r="D103" s="987" t="s">
        <v>485</v>
      </c>
      <c r="E103" s="497">
        <f t="shared" ref="E103:P103" si="37">E104+E105</f>
        <v>0</v>
      </c>
      <c r="F103" s="497">
        <f t="shared" si="37"/>
        <v>0</v>
      </c>
      <c r="G103" s="497">
        <f t="shared" si="37"/>
        <v>0</v>
      </c>
      <c r="H103" s="497">
        <f t="shared" si="37"/>
        <v>0</v>
      </c>
      <c r="I103" s="497">
        <f t="shared" si="37"/>
        <v>0</v>
      </c>
      <c r="J103" s="497">
        <f t="shared" si="37"/>
        <v>0</v>
      </c>
      <c r="K103" s="497">
        <f t="shared" si="37"/>
        <v>0</v>
      </c>
      <c r="L103" s="497">
        <f t="shared" si="37"/>
        <v>0</v>
      </c>
      <c r="M103" s="497">
        <f t="shared" si="37"/>
        <v>0</v>
      </c>
      <c r="N103" s="497">
        <f t="shared" si="37"/>
        <v>0</v>
      </c>
      <c r="O103" s="497">
        <f t="shared" si="37"/>
        <v>0</v>
      </c>
      <c r="P103" s="497">
        <f t="shared" si="37"/>
        <v>0</v>
      </c>
      <c r="Q103" s="504">
        <f t="shared" si="35"/>
        <v>0</v>
      </c>
      <c r="R103"/>
    </row>
    <row r="104" spans="2:18" x14ac:dyDescent="0.2">
      <c r="B104" s="494" t="s">
        <v>61</v>
      </c>
      <c r="C104" s="505" t="s">
        <v>486</v>
      </c>
      <c r="D104" s="987" t="s">
        <v>485</v>
      </c>
      <c r="E104" s="500"/>
      <c r="F104" s="500"/>
      <c r="G104" s="500"/>
      <c r="H104" s="500"/>
      <c r="I104" s="500"/>
      <c r="J104" s="500"/>
      <c r="K104" s="500"/>
      <c r="L104" s="500"/>
      <c r="M104" s="500"/>
      <c r="N104" s="500"/>
      <c r="O104" s="500"/>
      <c r="P104" s="500"/>
      <c r="Q104" s="498">
        <f t="shared" si="35"/>
        <v>0</v>
      </c>
      <c r="R104"/>
    </row>
    <row r="105" spans="2:18" ht="13.5" thickBot="1" x14ac:dyDescent="0.25">
      <c r="B105" s="599" t="s">
        <v>62</v>
      </c>
      <c r="C105" s="600" t="s">
        <v>487</v>
      </c>
      <c r="D105" s="986" t="s">
        <v>485</v>
      </c>
      <c r="E105" s="601"/>
      <c r="F105" s="601"/>
      <c r="G105" s="601"/>
      <c r="H105" s="601"/>
      <c r="I105" s="601"/>
      <c r="J105" s="601"/>
      <c r="K105" s="601"/>
      <c r="L105" s="601"/>
      <c r="M105" s="601"/>
      <c r="N105" s="601"/>
      <c r="O105" s="601"/>
      <c r="P105" s="601"/>
      <c r="Q105" s="602">
        <f t="shared" si="35"/>
        <v>0</v>
      </c>
      <c r="R105"/>
    </row>
    <row r="106" spans="2:18" ht="13.5" thickTop="1" x14ac:dyDescent="0.2">
      <c r="B106" s="642"/>
      <c r="C106" s="633"/>
      <c r="D106" s="633"/>
      <c r="E106" s="633"/>
      <c r="F106" s="633"/>
      <c r="G106" s="633"/>
      <c r="H106" s="643"/>
      <c r="I106" s="643"/>
      <c r="J106" s="643"/>
      <c r="K106" s="633"/>
      <c r="L106" s="633"/>
      <c r="M106" s="633"/>
      <c r="N106" s="633"/>
      <c r="O106" s="633"/>
      <c r="P106" s="633"/>
      <c r="Q106" s="633"/>
      <c r="R106" s="633"/>
    </row>
    <row r="107" spans="2:18" x14ac:dyDescent="0.2">
      <c r="B107" s="1087" t="s">
        <v>889</v>
      </c>
      <c r="C107" s="1087"/>
      <c r="D107" s="1087"/>
      <c r="E107" s="1087"/>
      <c r="F107" s="1087"/>
      <c r="G107" s="1087"/>
      <c r="H107" s="1087"/>
      <c r="I107" s="1087"/>
      <c r="J107" s="1087"/>
      <c r="K107" s="1087"/>
      <c r="L107" s="1087"/>
      <c r="M107" s="1087"/>
      <c r="N107" s="1087"/>
      <c r="O107" s="1087"/>
      <c r="P107" s="1087"/>
      <c r="Q107" s="633"/>
      <c r="R107" s="633"/>
    </row>
    <row r="108" spans="2:18" ht="13.5" thickBot="1" x14ac:dyDescent="0.25">
      <c r="B108" s="642"/>
      <c r="C108" s="633"/>
      <c r="D108" s="633"/>
      <c r="E108" s="633"/>
      <c r="F108" s="633"/>
      <c r="G108" s="643"/>
      <c r="H108" s="643"/>
      <c r="I108" s="643"/>
      <c r="J108" s="633"/>
      <c r="K108" s="633"/>
      <c r="L108" s="633"/>
      <c r="M108" s="633"/>
      <c r="N108" s="633"/>
      <c r="O108" s="633"/>
      <c r="P108" s="633"/>
      <c r="Q108" s="633"/>
      <c r="R108" s="633"/>
    </row>
    <row r="109" spans="2:18" ht="13.5" thickTop="1" x14ac:dyDescent="0.2">
      <c r="B109" s="644"/>
      <c r="C109" s="645"/>
      <c r="D109" s="991" t="s">
        <v>452</v>
      </c>
      <c r="E109" s="646" t="s">
        <v>287</v>
      </c>
      <c r="F109" s="646" t="s">
        <v>288</v>
      </c>
      <c r="G109" s="646" t="s">
        <v>288</v>
      </c>
      <c r="H109" s="646" t="s">
        <v>442</v>
      </c>
      <c r="I109" s="646" t="s">
        <v>443</v>
      </c>
      <c r="J109" s="646" t="s">
        <v>444</v>
      </c>
      <c r="K109" s="646" t="s">
        <v>445</v>
      </c>
      <c r="L109" s="646" t="s">
        <v>446</v>
      </c>
      <c r="M109" s="646" t="s">
        <v>447</v>
      </c>
      <c r="N109" s="646" t="s">
        <v>448</v>
      </c>
      <c r="O109" s="646" t="s">
        <v>456</v>
      </c>
      <c r="P109" s="647" t="s">
        <v>457</v>
      </c>
      <c r="Q109" s="633"/>
      <c r="R109" s="633"/>
    </row>
    <row r="110" spans="2:18" x14ac:dyDescent="0.2">
      <c r="B110" s="648" t="s">
        <v>269</v>
      </c>
      <c r="C110" s="610" t="s">
        <v>890</v>
      </c>
      <c r="D110" s="992"/>
      <c r="E110" s="993"/>
      <c r="F110" s="994"/>
      <c r="G110" s="994"/>
      <c r="H110" s="994"/>
      <c r="I110" s="994"/>
      <c r="J110" s="994"/>
      <c r="K110" s="994"/>
      <c r="L110" s="994"/>
      <c r="M110" s="994"/>
      <c r="N110" s="994"/>
      <c r="O110" s="994"/>
      <c r="P110" s="995"/>
      <c r="Q110" s="633"/>
      <c r="R110" s="633"/>
    </row>
    <row r="111" spans="2:18" x14ac:dyDescent="0.2">
      <c r="B111" s="604" t="s">
        <v>314</v>
      </c>
      <c r="C111" s="605" t="s">
        <v>534</v>
      </c>
      <c r="D111" s="987" t="s">
        <v>891</v>
      </c>
      <c r="E111" s="996">
        <f>SUM(E112:E113)</f>
        <v>0</v>
      </c>
      <c r="F111" s="996">
        <f>SUM(F112:F113)</f>
        <v>0</v>
      </c>
      <c r="G111" s="996">
        <f t="shared" ref="G111:P111" si="38">SUM(G112:G113)</f>
        <v>0</v>
      </c>
      <c r="H111" s="996">
        <f t="shared" si="38"/>
        <v>0</v>
      </c>
      <c r="I111" s="996">
        <f t="shared" si="38"/>
        <v>0</v>
      </c>
      <c r="J111" s="996">
        <f t="shared" si="38"/>
        <v>0</v>
      </c>
      <c r="K111" s="996">
        <f t="shared" si="38"/>
        <v>0</v>
      </c>
      <c r="L111" s="996">
        <f t="shared" si="38"/>
        <v>0</v>
      </c>
      <c r="M111" s="996">
        <f t="shared" si="38"/>
        <v>0</v>
      </c>
      <c r="N111" s="996">
        <f t="shared" si="38"/>
        <v>0</v>
      </c>
      <c r="O111" s="996">
        <f t="shared" si="38"/>
        <v>0</v>
      </c>
      <c r="P111" s="997">
        <f t="shared" si="38"/>
        <v>0</v>
      </c>
      <c r="Q111" s="633"/>
      <c r="R111" s="633"/>
    </row>
    <row r="112" spans="2:18" x14ac:dyDescent="0.2">
      <c r="B112" s="494" t="s">
        <v>128</v>
      </c>
      <c r="C112" s="495" t="s">
        <v>530</v>
      </c>
      <c r="D112" s="987" t="s">
        <v>891</v>
      </c>
      <c r="E112" s="650"/>
      <c r="F112" s="650"/>
      <c r="G112" s="650"/>
      <c r="H112" s="650"/>
      <c r="I112" s="650"/>
      <c r="J112" s="650"/>
      <c r="K112" s="650"/>
      <c r="L112" s="650"/>
      <c r="M112" s="650"/>
      <c r="N112" s="650"/>
      <c r="O112" s="650"/>
      <c r="P112" s="998"/>
      <c r="Q112" s="633"/>
      <c r="R112" s="633"/>
    </row>
    <row r="113" spans="2:18" x14ac:dyDescent="0.2">
      <c r="B113" s="494" t="s">
        <v>129</v>
      </c>
      <c r="C113" s="495" t="s">
        <v>531</v>
      </c>
      <c r="D113" s="987" t="s">
        <v>891</v>
      </c>
      <c r="E113" s="650"/>
      <c r="F113" s="650"/>
      <c r="G113" s="650"/>
      <c r="H113" s="650"/>
      <c r="I113" s="650"/>
      <c r="J113" s="650"/>
      <c r="K113" s="650"/>
      <c r="L113" s="650"/>
      <c r="M113" s="650"/>
      <c r="N113" s="650"/>
      <c r="O113" s="650"/>
      <c r="P113" s="998"/>
      <c r="Q113" s="633"/>
      <c r="R113" s="633"/>
    </row>
    <row r="114" spans="2:18" x14ac:dyDescent="0.2">
      <c r="B114" s="494" t="s">
        <v>315</v>
      </c>
      <c r="C114" s="495" t="s">
        <v>481</v>
      </c>
      <c r="D114" s="987" t="s">
        <v>453</v>
      </c>
      <c r="E114" s="496"/>
      <c r="F114" s="496"/>
      <c r="G114" s="496"/>
      <c r="H114" s="496"/>
      <c r="I114" s="496"/>
      <c r="J114" s="496"/>
      <c r="K114" s="496"/>
      <c r="L114" s="496"/>
      <c r="M114" s="496"/>
      <c r="N114" s="496"/>
      <c r="O114" s="496"/>
      <c r="P114" s="999"/>
      <c r="Q114" s="633"/>
      <c r="R114" s="633"/>
    </row>
    <row r="115" spans="2:18" x14ac:dyDescent="0.2">
      <c r="B115" s="494" t="s">
        <v>489</v>
      </c>
      <c r="C115" s="499" t="s">
        <v>532</v>
      </c>
      <c r="D115" s="987" t="s">
        <v>453</v>
      </c>
      <c r="E115" s="650"/>
      <c r="F115" s="650"/>
      <c r="G115" s="650"/>
      <c r="H115" s="650"/>
      <c r="I115" s="650"/>
      <c r="J115" s="650"/>
      <c r="K115" s="650"/>
      <c r="L115" s="650"/>
      <c r="M115" s="650"/>
      <c r="N115" s="650"/>
      <c r="O115" s="650"/>
      <c r="P115" s="998"/>
      <c r="Q115" s="633"/>
      <c r="R115" s="633"/>
    </row>
    <row r="116" spans="2:18" x14ac:dyDescent="0.2">
      <c r="B116" s="494" t="s">
        <v>490</v>
      </c>
      <c r="C116" s="499" t="s">
        <v>533</v>
      </c>
      <c r="D116" s="987" t="s">
        <v>453</v>
      </c>
      <c r="E116" s="650"/>
      <c r="F116" s="650"/>
      <c r="G116" s="650"/>
      <c r="H116" s="650"/>
      <c r="I116" s="650"/>
      <c r="J116" s="650"/>
      <c r="K116" s="650"/>
      <c r="L116" s="650"/>
      <c r="M116" s="650"/>
      <c r="N116" s="650"/>
      <c r="O116" s="650"/>
      <c r="P116" s="998"/>
      <c r="Q116" s="633"/>
      <c r="R116" s="633"/>
    </row>
    <row r="117" spans="2:18" x14ac:dyDescent="0.2">
      <c r="B117" s="501" t="s">
        <v>316</v>
      </c>
      <c r="C117" s="502" t="s">
        <v>484</v>
      </c>
      <c r="D117" s="987" t="s">
        <v>892</v>
      </c>
      <c r="E117" s="503"/>
      <c r="F117" s="503"/>
      <c r="G117" s="503"/>
      <c r="H117" s="503"/>
      <c r="I117" s="503"/>
      <c r="J117" s="503"/>
      <c r="K117" s="503"/>
      <c r="L117" s="503"/>
      <c r="M117" s="503"/>
      <c r="N117" s="503"/>
      <c r="O117" s="503"/>
      <c r="P117" s="1000"/>
      <c r="Q117" s="633"/>
      <c r="R117" s="633"/>
    </row>
    <row r="118" spans="2:18" x14ac:dyDescent="0.2">
      <c r="B118" s="494" t="s">
        <v>61</v>
      </c>
      <c r="C118" s="505" t="s">
        <v>486</v>
      </c>
      <c r="D118" s="987" t="s">
        <v>892</v>
      </c>
      <c r="E118" s="651"/>
      <c r="F118" s="651"/>
      <c r="G118" s="651"/>
      <c r="H118" s="651"/>
      <c r="I118" s="651"/>
      <c r="J118" s="651"/>
      <c r="K118" s="651"/>
      <c r="L118" s="651"/>
      <c r="M118" s="651"/>
      <c r="N118" s="651"/>
      <c r="O118" s="651"/>
      <c r="P118" s="1001"/>
      <c r="Q118" s="633"/>
      <c r="R118" s="633"/>
    </row>
    <row r="119" spans="2:18" ht="13.5" thickBot="1" x14ac:dyDescent="0.25">
      <c r="B119" s="599" t="s">
        <v>62</v>
      </c>
      <c r="C119" s="600" t="s">
        <v>487</v>
      </c>
      <c r="D119" s="1002" t="s">
        <v>892</v>
      </c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1003"/>
      <c r="Q119" s="633"/>
      <c r="R119" s="633"/>
    </row>
    <row r="120" spans="2:18" ht="14.25" thickTop="1" thickBot="1" x14ac:dyDescent="0.25">
      <c r="B120" s="642"/>
      <c r="C120" s="633"/>
      <c r="D120" s="633"/>
      <c r="E120" s="633"/>
      <c r="F120" s="633"/>
      <c r="G120" s="633"/>
      <c r="H120" s="643"/>
      <c r="I120" s="643"/>
      <c r="J120" s="643"/>
      <c r="K120" s="633"/>
      <c r="L120" s="633"/>
      <c r="M120" s="633"/>
      <c r="N120" s="633"/>
      <c r="O120" s="633"/>
      <c r="P120" s="633"/>
      <c r="Q120" s="633"/>
      <c r="R120"/>
    </row>
    <row r="121" spans="2:18" ht="13.5" thickTop="1" x14ac:dyDescent="0.2">
      <c r="B121" s="644"/>
      <c r="C121" s="645"/>
      <c r="D121" s="988"/>
      <c r="E121" s="646" t="s">
        <v>287</v>
      </c>
      <c r="F121" s="646" t="s">
        <v>288</v>
      </c>
      <c r="G121" s="646" t="s">
        <v>288</v>
      </c>
      <c r="H121" s="646" t="s">
        <v>442</v>
      </c>
      <c r="I121" s="646" t="s">
        <v>443</v>
      </c>
      <c r="J121" s="646" t="s">
        <v>444</v>
      </c>
      <c r="K121" s="646" t="s">
        <v>445</v>
      </c>
      <c r="L121" s="646" t="s">
        <v>446</v>
      </c>
      <c r="M121" s="646" t="s">
        <v>447</v>
      </c>
      <c r="N121" s="646" t="s">
        <v>448</v>
      </c>
      <c r="O121" s="646" t="s">
        <v>456</v>
      </c>
      <c r="P121" s="646" t="s">
        <v>457</v>
      </c>
      <c r="Q121" s="647" t="s">
        <v>458</v>
      </c>
      <c r="R121"/>
    </row>
    <row r="122" spans="2:18" x14ac:dyDescent="0.2">
      <c r="B122" s="648" t="s">
        <v>269</v>
      </c>
      <c r="C122" s="610" t="s">
        <v>32</v>
      </c>
      <c r="D122" s="1004" t="s">
        <v>535</v>
      </c>
      <c r="E122" s="133">
        <f>+E123+E126+E129</f>
        <v>0</v>
      </c>
      <c r="F122" s="133">
        <f t="shared" ref="F122:O122" si="39">+F123+F126+F129</f>
        <v>0</v>
      </c>
      <c r="G122" s="133">
        <f t="shared" si="39"/>
        <v>0</v>
      </c>
      <c r="H122" s="133">
        <f t="shared" si="39"/>
        <v>0</v>
      </c>
      <c r="I122" s="133">
        <f t="shared" si="39"/>
        <v>0</v>
      </c>
      <c r="J122" s="133">
        <f t="shared" si="39"/>
        <v>0</v>
      </c>
      <c r="K122" s="133">
        <f t="shared" si="39"/>
        <v>0</v>
      </c>
      <c r="L122" s="133">
        <f t="shared" si="39"/>
        <v>0</v>
      </c>
      <c r="M122" s="133">
        <f t="shared" si="39"/>
        <v>0</v>
      </c>
      <c r="N122" s="133">
        <f t="shared" si="39"/>
        <v>0</v>
      </c>
      <c r="O122" s="133">
        <f t="shared" si="39"/>
        <v>0</v>
      </c>
      <c r="P122" s="133">
        <f>+P123+P126+P129</f>
        <v>0</v>
      </c>
      <c r="Q122" s="649">
        <f>SUM(E122:P122)</f>
        <v>0</v>
      </c>
      <c r="R122"/>
    </row>
    <row r="123" spans="2:18" x14ac:dyDescent="0.2">
      <c r="B123" s="604" t="s">
        <v>314</v>
      </c>
      <c r="C123" s="605" t="s">
        <v>534</v>
      </c>
      <c r="D123" s="1005" t="s">
        <v>535</v>
      </c>
      <c r="E123" s="996">
        <f>SUM(E124:E125)</f>
        <v>0</v>
      </c>
      <c r="F123" s="996">
        <f>SUM(F124:F125)</f>
        <v>0</v>
      </c>
      <c r="G123" s="996">
        <f t="shared" ref="G123:O123" si="40">SUM(G124:G125)</f>
        <v>0</v>
      </c>
      <c r="H123" s="996">
        <f t="shared" si="40"/>
        <v>0</v>
      </c>
      <c r="I123" s="996">
        <f t="shared" si="40"/>
        <v>0</v>
      </c>
      <c r="J123" s="996">
        <f t="shared" si="40"/>
        <v>0</v>
      </c>
      <c r="K123" s="996">
        <f t="shared" si="40"/>
        <v>0</v>
      </c>
      <c r="L123" s="996">
        <f t="shared" si="40"/>
        <v>0</v>
      </c>
      <c r="M123" s="996">
        <f t="shared" si="40"/>
        <v>0</v>
      </c>
      <c r="N123" s="996">
        <f t="shared" si="40"/>
        <v>0</v>
      </c>
      <c r="O123" s="996">
        <f t="shared" si="40"/>
        <v>0</v>
      </c>
      <c r="P123" s="996">
        <f>SUM(P124:P125)</f>
        <v>0</v>
      </c>
      <c r="Q123" s="608">
        <f t="shared" ref="Q123:Q129" si="41">SUM(E123:P123)</f>
        <v>0</v>
      </c>
      <c r="R123"/>
    </row>
    <row r="124" spans="2:18" x14ac:dyDescent="0.2">
      <c r="B124" s="494" t="s">
        <v>128</v>
      </c>
      <c r="C124" s="495" t="s">
        <v>530</v>
      </c>
      <c r="D124" s="1006" t="s">
        <v>535</v>
      </c>
      <c r="E124" s="513">
        <f t="shared" ref="E124:P124" si="42">E97*E111</f>
        <v>0</v>
      </c>
      <c r="F124" s="513">
        <f t="shared" si="42"/>
        <v>0</v>
      </c>
      <c r="G124" s="513">
        <f t="shared" si="42"/>
        <v>0</v>
      </c>
      <c r="H124" s="513">
        <f t="shared" si="42"/>
        <v>0</v>
      </c>
      <c r="I124" s="513">
        <f t="shared" si="42"/>
        <v>0</v>
      </c>
      <c r="J124" s="513">
        <f t="shared" si="42"/>
        <v>0</v>
      </c>
      <c r="K124" s="513">
        <f t="shared" si="42"/>
        <v>0</v>
      </c>
      <c r="L124" s="513">
        <f t="shared" si="42"/>
        <v>0</v>
      </c>
      <c r="M124" s="513">
        <f t="shared" si="42"/>
        <v>0</v>
      </c>
      <c r="N124" s="513">
        <f t="shared" si="42"/>
        <v>0</v>
      </c>
      <c r="O124" s="513">
        <f t="shared" si="42"/>
        <v>0</v>
      </c>
      <c r="P124" s="513">
        <f t="shared" si="42"/>
        <v>0</v>
      </c>
      <c r="Q124" s="498">
        <f t="shared" si="41"/>
        <v>0</v>
      </c>
      <c r="R124"/>
    </row>
    <row r="125" spans="2:18" x14ac:dyDescent="0.2">
      <c r="B125" s="494" t="s">
        <v>129</v>
      </c>
      <c r="C125" s="495" t="s">
        <v>531</v>
      </c>
      <c r="D125" s="1006" t="s">
        <v>535</v>
      </c>
      <c r="E125" s="513">
        <f t="shared" ref="E125:P125" si="43">E98*E112</f>
        <v>0</v>
      </c>
      <c r="F125" s="513">
        <f t="shared" si="43"/>
        <v>0</v>
      </c>
      <c r="G125" s="513">
        <f t="shared" si="43"/>
        <v>0</v>
      </c>
      <c r="H125" s="513">
        <f t="shared" si="43"/>
        <v>0</v>
      </c>
      <c r="I125" s="513">
        <f t="shared" si="43"/>
        <v>0</v>
      </c>
      <c r="J125" s="513">
        <f t="shared" si="43"/>
        <v>0</v>
      </c>
      <c r="K125" s="513">
        <f t="shared" si="43"/>
        <v>0</v>
      </c>
      <c r="L125" s="513">
        <f t="shared" si="43"/>
        <v>0</v>
      </c>
      <c r="M125" s="513">
        <f t="shared" si="43"/>
        <v>0</v>
      </c>
      <c r="N125" s="513">
        <f t="shared" si="43"/>
        <v>0</v>
      </c>
      <c r="O125" s="513">
        <f t="shared" si="43"/>
        <v>0</v>
      </c>
      <c r="P125" s="513">
        <f t="shared" si="43"/>
        <v>0</v>
      </c>
      <c r="Q125" s="498">
        <f t="shared" si="41"/>
        <v>0</v>
      </c>
      <c r="R125"/>
    </row>
    <row r="126" spans="2:18" x14ac:dyDescent="0.2">
      <c r="B126" s="494" t="s">
        <v>315</v>
      </c>
      <c r="C126" s="495" t="s">
        <v>481</v>
      </c>
      <c r="D126" s="1006" t="s">
        <v>535</v>
      </c>
      <c r="E126" s="513">
        <f t="shared" ref="E126" si="44">+E127+E128</f>
        <v>0</v>
      </c>
      <c r="F126" s="513">
        <f>+F127+F128</f>
        <v>0</v>
      </c>
      <c r="G126" s="513">
        <f t="shared" ref="G126:O126" si="45">+G127+G128</f>
        <v>0</v>
      </c>
      <c r="H126" s="513">
        <f t="shared" si="45"/>
        <v>0</v>
      </c>
      <c r="I126" s="513">
        <f t="shared" si="45"/>
        <v>0</v>
      </c>
      <c r="J126" s="513">
        <f t="shared" si="45"/>
        <v>0</v>
      </c>
      <c r="K126" s="513">
        <f t="shared" si="45"/>
        <v>0</v>
      </c>
      <c r="L126" s="513">
        <f t="shared" si="45"/>
        <v>0</v>
      </c>
      <c r="M126" s="513">
        <f t="shared" si="45"/>
        <v>0</v>
      </c>
      <c r="N126" s="513">
        <f t="shared" si="45"/>
        <v>0</v>
      </c>
      <c r="O126" s="513">
        <f t="shared" si="45"/>
        <v>0</v>
      </c>
      <c r="P126" s="513">
        <f>+P127+P128</f>
        <v>0</v>
      </c>
      <c r="Q126" s="498">
        <f t="shared" si="41"/>
        <v>0</v>
      </c>
      <c r="R126"/>
    </row>
    <row r="127" spans="2:18" x14ac:dyDescent="0.2">
      <c r="B127" s="494" t="s">
        <v>489</v>
      </c>
      <c r="C127" s="499" t="s">
        <v>532</v>
      </c>
      <c r="D127" s="1006" t="s">
        <v>535</v>
      </c>
      <c r="E127" s="513">
        <f t="shared" ref="E127:P127" si="46">E100*E114</f>
        <v>0</v>
      </c>
      <c r="F127" s="513">
        <f t="shared" si="46"/>
        <v>0</v>
      </c>
      <c r="G127" s="513">
        <f t="shared" si="46"/>
        <v>0</v>
      </c>
      <c r="H127" s="513">
        <f t="shared" si="46"/>
        <v>0</v>
      </c>
      <c r="I127" s="513">
        <f t="shared" si="46"/>
        <v>0</v>
      </c>
      <c r="J127" s="513">
        <f t="shared" si="46"/>
        <v>0</v>
      </c>
      <c r="K127" s="513">
        <f t="shared" si="46"/>
        <v>0</v>
      </c>
      <c r="L127" s="513">
        <f t="shared" si="46"/>
        <v>0</v>
      </c>
      <c r="M127" s="513">
        <f t="shared" si="46"/>
        <v>0</v>
      </c>
      <c r="N127" s="513">
        <f t="shared" si="46"/>
        <v>0</v>
      </c>
      <c r="O127" s="513">
        <f t="shared" si="46"/>
        <v>0</v>
      </c>
      <c r="P127" s="513">
        <f t="shared" si="46"/>
        <v>0</v>
      </c>
      <c r="Q127" s="498">
        <f t="shared" si="41"/>
        <v>0</v>
      </c>
      <c r="R127"/>
    </row>
    <row r="128" spans="2:18" x14ac:dyDescent="0.2">
      <c r="B128" s="494" t="s">
        <v>490</v>
      </c>
      <c r="C128" s="499" t="s">
        <v>533</v>
      </c>
      <c r="D128" s="1006" t="s">
        <v>535</v>
      </c>
      <c r="E128" s="513">
        <f t="shared" ref="E128:P128" si="47">E101*E115</f>
        <v>0</v>
      </c>
      <c r="F128" s="513">
        <f t="shared" si="47"/>
        <v>0</v>
      </c>
      <c r="G128" s="513">
        <f t="shared" si="47"/>
        <v>0</v>
      </c>
      <c r="H128" s="513">
        <f t="shared" si="47"/>
        <v>0</v>
      </c>
      <c r="I128" s="513">
        <f t="shared" si="47"/>
        <v>0</v>
      </c>
      <c r="J128" s="513">
        <f t="shared" si="47"/>
        <v>0</v>
      </c>
      <c r="K128" s="513">
        <f t="shared" si="47"/>
        <v>0</v>
      </c>
      <c r="L128" s="513">
        <f t="shared" si="47"/>
        <v>0</v>
      </c>
      <c r="M128" s="513">
        <f t="shared" si="47"/>
        <v>0</v>
      </c>
      <c r="N128" s="513">
        <f t="shared" si="47"/>
        <v>0</v>
      </c>
      <c r="O128" s="513">
        <f t="shared" si="47"/>
        <v>0</v>
      </c>
      <c r="P128" s="513">
        <f t="shared" si="47"/>
        <v>0</v>
      </c>
      <c r="Q128" s="498">
        <f t="shared" si="41"/>
        <v>0</v>
      </c>
      <c r="R128"/>
    </row>
    <row r="129" spans="2:18" x14ac:dyDescent="0.2">
      <c r="B129" s="501" t="s">
        <v>316</v>
      </c>
      <c r="C129" s="502" t="s">
        <v>484</v>
      </c>
      <c r="D129" s="1006" t="s">
        <v>535</v>
      </c>
      <c r="E129" s="513">
        <f t="shared" ref="E129:O129" si="48">+E130+E131</f>
        <v>0</v>
      </c>
      <c r="F129" s="513">
        <f t="shared" si="48"/>
        <v>0</v>
      </c>
      <c r="G129" s="513">
        <f t="shared" si="48"/>
        <v>0</v>
      </c>
      <c r="H129" s="513">
        <f t="shared" si="48"/>
        <v>0</v>
      </c>
      <c r="I129" s="513">
        <f t="shared" si="48"/>
        <v>0</v>
      </c>
      <c r="J129" s="513">
        <f t="shared" si="48"/>
        <v>0</v>
      </c>
      <c r="K129" s="513">
        <f t="shared" si="48"/>
        <v>0</v>
      </c>
      <c r="L129" s="513">
        <f t="shared" si="48"/>
        <v>0</v>
      </c>
      <c r="M129" s="513">
        <f t="shared" si="48"/>
        <v>0</v>
      </c>
      <c r="N129" s="513">
        <f t="shared" si="48"/>
        <v>0</v>
      </c>
      <c r="O129" s="513">
        <f t="shared" si="48"/>
        <v>0</v>
      </c>
      <c r="P129" s="513">
        <f>+P130+P131</f>
        <v>0</v>
      </c>
      <c r="Q129" s="504">
        <f t="shared" si="41"/>
        <v>0</v>
      </c>
      <c r="R129"/>
    </row>
    <row r="130" spans="2:18" x14ac:dyDescent="0.2">
      <c r="B130" s="494" t="s">
        <v>61</v>
      </c>
      <c r="C130" s="505" t="s">
        <v>486</v>
      </c>
      <c r="D130" s="1006" t="s">
        <v>535</v>
      </c>
      <c r="E130" s="513">
        <f t="shared" ref="E130:P130" si="49">E103*E117</f>
        <v>0</v>
      </c>
      <c r="F130" s="513">
        <f t="shared" si="49"/>
        <v>0</v>
      </c>
      <c r="G130" s="513">
        <f t="shared" si="49"/>
        <v>0</v>
      </c>
      <c r="H130" s="513">
        <f t="shared" si="49"/>
        <v>0</v>
      </c>
      <c r="I130" s="513">
        <f t="shared" si="49"/>
        <v>0</v>
      </c>
      <c r="J130" s="513">
        <f t="shared" si="49"/>
        <v>0</v>
      </c>
      <c r="K130" s="513">
        <f t="shared" si="49"/>
        <v>0</v>
      </c>
      <c r="L130" s="513">
        <f t="shared" si="49"/>
        <v>0</v>
      </c>
      <c r="M130" s="513">
        <f t="shared" si="49"/>
        <v>0</v>
      </c>
      <c r="N130" s="513">
        <f t="shared" si="49"/>
        <v>0</v>
      </c>
      <c r="O130" s="513">
        <f t="shared" si="49"/>
        <v>0</v>
      </c>
      <c r="P130" s="513">
        <f t="shared" si="49"/>
        <v>0</v>
      </c>
      <c r="Q130" s="498">
        <f>SUM(E130:P130)</f>
        <v>0</v>
      </c>
      <c r="R130"/>
    </row>
    <row r="131" spans="2:18" ht="13.5" thickBot="1" x14ac:dyDescent="0.25">
      <c r="B131" s="599" t="s">
        <v>62</v>
      </c>
      <c r="C131" s="600" t="s">
        <v>487</v>
      </c>
      <c r="D131" s="1007" t="s">
        <v>535</v>
      </c>
      <c r="E131" s="609">
        <f t="shared" ref="E131:P131" si="50">E104*E118</f>
        <v>0</v>
      </c>
      <c r="F131" s="609">
        <f t="shared" si="50"/>
        <v>0</v>
      </c>
      <c r="G131" s="609">
        <f t="shared" si="50"/>
        <v>0</v>
      </c>
      <c r="H131" s="609">
        <f t="shared" si="50"/>
        <v>0</v>
      </c>
      <c r="I131" s="609">
        <f t="shared" si="50"/>
        <v>0</v>
      </c>
      <c r="J131" s="609">
        <f t="shared" si="50"/>
        <v>0</v>
      </c>
      <c r="K131" s="609">
        <f t="shared" si="50"/>
        <v>0</v>
      </c>
      <c r="L131" s="609">
        <f t="shared" si="50"/>
        <v>0</v>
      </c>
      <c r="M131" s="609">
        <f t="shared" si="50"/>
        <v>0</v>
      </c>
      <c r="N131" s="609">
        <f t="shared" si="50"/>
        <v>0</v>
      </c>
      <c r="O131" s="609">
        <f t="shared" si="50"/>
        <v>0</v>
      </c>
      <c r="P131" s="609">
        <f t="shared" si="50"/>
        <v>0</v>
      </c>
      <c r="Q131" s="602">
        <f t="shared" ref="Q131" si="51">SUM(E131:P131)</f>
        <v>0</v>
      </c>
      <c r="R131"/>
    </row>
    <row r="132" spans="2:18" ht="13.5" thickTop="1" x14ac:dyDescent="0.2"/>
    <row r="133" spans="2:18" ht="13.5" thickBot="1" x14ac:dyDescent="0.25"/>
    <row r="134" spans="2:18" ht="13.5" thickTop="1" x14ac:dyDescent="0.2">
      <c r="B134" s="1088" t="str">
        <f>"Остварење "&amp;'Poc. strana'!$C$19-3&amp;". године"</f>
        <v>Остварење -3. године</v>
      </c>
      <c r="C134" s="1089"/>
      <c r="D134" s="1089"/>
      <c r="E134" s="1089"/>
      <c r="F134" s="1089"/>
      <c r="G134" s="1089"/>
      <c r="H134" s="1089"/>
      <c r="I134" s="1089"/>
      <c r="J134" s="1089"/>
      <c r="K134" s="1089"/>
      <c r="L134" s="1089"/>
      <c r="M134" s="1089"/>
      <c r="N134" s="1089"/>
      <c r="O134" s="1089"/>
      <c r="P134" s="1089"/>
      <c r="Q134" s="1090"/>
      <c r="R134"/>
    </row>
    <row r="135" spans="2:18" x14ac:dyDescent="0.2">
      <c r="B135" s="656"/>
      <c r="C135" s="657"/>
      <c r="D135" s="1008" t="s">
        <v>452</v>
      </c>
      <c r="E135" s="658" t="s">
        <v>287</v>
      </c>
      <c r="F135" s="658" t="s">
        <v>288</v>
      </c>
      <c r="G135" s="658" t="s">
        <v>288</v>
      </c>
      <c r="H135" s="658" t="s">
        <v>442</v>
      </c>
      <c r="I135" s="658" t="s">
        <v>443</v>
      </c>
      <c r="J135" s="658" t="s">
        <v>444</v>
      </c>
      <c r="K135" s="658" t="s">
        <v>445</v>
      </c>
      <c r="L135" s="658" t="s">
        <v>446</v>
      </c>
      <c r="M135" s="658" t="s">
        <v>447</v>
      </c>
      <c r="N135" s="658" t="s">
        <v>448</v>
      </c>
      <c r="O135" s="658" t="s">
        <v>456</v>
      </c>
      <c r="P135" s="658" t="s">
        <v>457</v>
      </c>
      <c r="Q135" s="659" t="s">
        <v>458</v>
      </c>
      <c r="R135"/>
    </row>
    <row r="136" spans="2:18" x14ac:dyDescent="0.2">
      <c r="B136" s="604" t="s">
        <v>314</v>
      </c>
      <c r="C136" s="605" t="s">
        <v>534</v>
      </c>
      <c r="D136" s="985" t="s">
        <v>479</v>
      </c>
      <c r="E136" s="607">
        <f t="shared" ref="E136:P136" si="52">+E137+E138</f>
        <v>0</v>
      </c>
      <c r="F136" s="607">
        <f t="shared" si="52"/>
        <v>0</v>
      </c>
      <c r="G136" s="607">
        <f t="shared" si="52"/>
        <v>0</v>
      </c>
      <c r="H136" s="607">
        <f t="shared" si="52"/>
        <v>0</v>
      </c>
      <c r="I136" s="607">
        <f t="shared" si="52"/>
        <v>0</v>
      </c>
      <c r="J136" s="607">
        <f t="shared" si="52"/>
        <v>0</v>
      </c>
      <c r="K136" s="607">
        <f t="shared" si="52"/>
        <v>0</v>
      </c>
      <c r="L136" s="607">
        <f t="shared" si="52"/>
        <v>0</v>
      </c>
      <c r="M136" s="607">
        <f t="shared" si="52"/>
        <v>0</v>
      </c>
      <c r="N136" s="607">
        <f t="shared" si="52"/>
        <v>0</v>
      </c>
      <c r="O136" s="607">
        <f t="shared" si="52"/>
        <v>0</v>
      </c>
      <c r="P136" s="607">
        <f t="shared" si="52"/>
        <v>0</v>
      </c>
      <c r="Q136" s="608">
        <f t="shared" ref="Q136:Q144" si="53">SUM(E136:P136)</f>
        <v>0</v>
      </c>
      <c r="R136"/>
    </row>
    <row r="137" spans="2:18" x14ac:dyDescent="0.2">
      <c r="B137" s="494" t="s">
        <v>128</v>
      </c>
      <c r="C137" s="495" t="s">
        <v>530</v>
      </c>
      <c r="D137" s="987" t="s">
        <v>479</v>
      </c>
      <c r="E137" s="500"/>
      <c r="F137" s="500"/>
      <c r="G137" s="500"/>
      <c r="H137" s="500"/>
      <c r="I137" s="500"/>
      <c r="J137" s="500"/>
      <c r="K137" s="500"/>
      <c r="L137" s="500"/>
      <c r="M137" s="500"/>
      <c r="N137" s="500"/>
      <c r="O137" s="500"/>
      <c r="P137" s="500"/>
      <c r="Q137" s="498">
        <f t="shared" si="53"/>
        <v>0</v>
      </c>
      <c r="R137"/>
    </row>
    <row r="138" spans="2:18" x14ac:dyDescent="0.2">
      <c r="B138" s="494" t="s">
        <v>129</v>
      </c>
      <c r="C138" s="495" t="s">
        <v>531</v>
      </c>
      <c r="D138" s="987" t="s">
        <v>479</v>
      </c>
      <c r="E138" s="500"/>
      <c r="F138" s="500"/>
      <c r="G138" s="500"/>
      <c r="H138" s="500"/>
      <c r="I138" s="500"/>
      <c r="J138" s="500"/>
      <c r="K138" s="500"/>
      <c r="L138" s="500"/>
      <c r="M138" s="500"/>
      <c r="N138" s="500"/>
      <c r="O138" s="500"/>
      <c r="P138" s="500"/>
      <c r="Q138" s="498">
        <f t="shared" si="53"/>
        <v>0</v>
      </c>
      <c r="R138"/>
    </row>
    <row r="139" spans="2:18" x14ac:dyDescent="0.2">
      <c r="B139" s="494" t="s">
        <v>315</v>
      </c>
      <c r="C139" s="495" t="s">
        <v>481</v>
      </c>
      <c r="D139" s="987" t="s">
        <v>131</v>
      </c>
      <c r="E139" s="497">
        <f t="shared" ref="E139:P139" si="54">E140+E141</f>
        <v>0</v>
      </c>
      <c r="F139" s="497">
        <f t="shared" si="54"/>
        <v>0</v>
      </c>
      <c r="G139" s="497">
        <f t="shared" si="54"/>
        <v>0</v>
      </c>
      <c r="H139" s="497">
        <f t="shared" si="54"/>
        <v>0</v>
      </c>
      <c r="I139" s="497">
        <f t="shared" si="54"/>
        <v>0</v>
      </c>
      <c r="J139" s="497">
        <f t="shared" si="54"/>
        <v>0</v>
      </c>
      <c r="K139" s="497">
        <f t="shared" si="54"/>
        <v>0</v>
      </c>
      <c r="L139" s="497">
        <f t="shared" si="54"/>
        <v>0</v>
      </c>
      <c r="M139" s="497">
        <f t="shared" si="54"/>
        <v>0</v>
      </c>
      <c r="N139" s="497">
        <f t="shared" si="54"/>
        <v>0</v>
      </c>
      <c r="O139" s="497">
        <f t="shared" si="54"/>
        <v>0</v>
      </c>
      <c r="P139" s="497">
        <f t="shared" si="54"/>
        <v>0</v>
      </c>
      <c r="Q139" s="498">
        <f t="shared" si="53"/>
        <v>0</v>
      </c>
      <c r="R139"/>
    </row>
    <row r="140" spans="2:18" x14ac:dyDescent="0.2">
      <c r="B140" s="494" t="s">
        <v>489</v>
      </c>
      <c r="C140" s="499" t="s">
        <v>532</v>
      </c>
      <c r="D140" s="987" t="s">
        <v>131</v>
      </c>
      <c r="E140" s="500"/>
      <c r="F140" s="500"/>
      <c r="G140" s="500"/>
      <c r="H140" s="500"/>
      <c r="I140" s="500"/>
      <c r="J140" s="500"/>
      <c r="K140" s="500"/>
      <c r="L140" s="500"/>
      <c r="M140" s="500"/>
      <c r="N140" s="500"/>
      <c r="O140" s="500"/>
      <c r="P140" s="500"/>
      <c r="Q140" s="498">
        <f t="shared" si="53"/>
        <v>0</v>
      </c>
      <c r="R140"/>
    </row>
    <row r="141" spans="2:18" x14ac:dyDescent="0.2">
      <c r="B141" s="494" t="s">
        <v>490</v>
      </c>
      <c r="C141" s="499" t="s">
        <v>533</v>
      </c>
      <c r="D141" s="987" t="s">
        <v>131</v>
      </c>
      <c r="E141" s="500"/>
      <c r="F141" s="500"/>
      <c r="G141" s="500"/>
      <c r="H141" s="500"/>
      <c r="I141" s="500"/>
      <c r="J141" s="500"/>
      <c r="K141" s="500"/>
      <c r="L141" s="500"/>
      <c r="M141" s="500"/>
      <c r="N141" s="500"/>
      <c r="O141" s="500"/>
      <c r="P141" s="500"/>
      <c r="Q141" s="498">
        <f t="shared" si="53"/>
        <v>0</v>
      </c>
      <c r="R141"/>
    </row>
    <row r="142" spans="2:18" x14ac:dyDescent="0.2">
      <c r="B142" s="501" t="s">
        <v>316</v>
      </c>
      <c r="C142" s="502" t="s">
        <v>484</v>
      </c>
      <c r="D142" s="987" t="s">
        <v>485</v>
      </c>
      <c r="E142" s="497">
        <f t="shared" ref="E142:P142" si="55">E143+E144</f>
        <v>0</v>
      </c>
      <c r="F142" s="497">
        <f t="shared" si="55"/>
        <v>0</v>
      </c>
      <c r="G142" s="497">
        <f t="shared" si="55"/>
        <v>0</v>
      </c>
      <c r="H142" s="497">
        <f t="shared" si="55"/>
        <v>0</v>
      </c>
      <c r="I142" s="497">
        <f t="shared" si="55"/>
        <v>0</v>
      </c>
      <c r="J142" s="497">
        <f t="shared" si="55"/>
        <v>0</v>
      </c>
      <c r="K142" s="497">
        <f t="shared" si="55"/>
        <v>0</v>
      </c>
      <c r="L142" s="497">
        <f t="shared" si="55"/>
        <v>0</v>
      </c>
      <c r="M142" s="497">
        <f t="shared" si="55"/>
        <v>0</v>
      </c>
      <c r="N142" s="497">
        <f t="shared" si="55"/>
        <v>0</v>
      </c>
      <c r="O142" s="497">
        <f t="shared" si="55"/>
        <v>0</v>
      </c>
      <c r="P142" s="497">
        <f t="shared" si="55"/>
        <v>0</v>
      </c>
      <c r="Q142" s="504">
        <f t="shared" si="53"/>
        <v>0</v>
      </c>
      <c r="R142"/>
    </row>
    <row r="143" spans="2:18" x14ac:dyDescent="0.2">
      <c r="B143" s="494" t="s">
        <v>61</v>
      </c>
      <c r="C143" s="505" t="s">
        <v>486</v>
      </c>
      <c r="D143" s="987" t="s">
        <v>485</v>
      </c>
      <c r="E143" s="500"/>
      <c r="F143" s="500"/>
      <c r="G143" s="500"/>
      <c r="H143" s="500"/>
      <c r="I143" s="500"/>
      <c r="J143" s="500"/>
      <c r="K143" s="500"/>
      <c r="L143" s="500"/>
      <c r="M143" s="500"/>
      <c r="N143" s="500"/>
      <c r="O143" s="500"/>
      <c r="P143" s="500"/>
      <c r="Q143" s="498">
        <f t="shared" si="53"/>
        <v>0</v>
      </c>
      <c r="R143"/>
    </row>
    <row r="144" spans="2:18" ht="13.5" thickBot="1" x14ac:dyDescent="0.25">
      <c r="B144" s="599" t="s">
        <v>62</v>
      </c>
      <c r="C144" s="600" t="s">
        <v>487</v>
      </c>
      <c r="D144" s="986" t="s">
        <v>485</v>
      </c>
      <c r="E144" s="601"/>
      <c r="F144" s="601"/>
      <c r="G144" s="601"/>
      <c r="H144" s="601"/>
      <c r="I144" s="601"/>
      <c r="J144" s="601"/>
      <c r="K144" s="601"/>
      <c r="L144" s="601"/>
      <c r="M144" s="601"/>
      <c r="N144" s="601"/>
      <c r="O144" s="601"/>
      <c r="P144" s="601"/>
      <c r="Q144" s="602">
        <f t="shared" si="53"/>
        <v>0</v>
      </c>
      <c r="R144"/>
    </row>
    <row r="145" spans="2:18" ht="13.5" thickTop="1" x14ac:dyDescent="0.2">
      <c r="B145" s="642"/>
      <c r="C145" s="633"/>
      <c r="D145" s="633"/>
      <c r="E145" s="633"/>
      <c r="F145" s="633"/>
      <c r="G145" s="633"/>
      <c r="H145" s="643"/>
      <c r="I145" s="643"/>
      <c r="J145" s="643"/>
      <c r="K145" s="633"/>
      <c r="L145" s="633"/>
      <c r="M145" s="633"/>
      <c r="N145" s="633"/>
      <c r="O145" s="633"/>
      <c r="P145" s="633"/>
      <c r="Q145" s="633"/>
      <c r="R145" s="633"/>
    </row>
    <row r="146" spans="2:18" x14ac:dyDescent="0.2">
      <c r="B146" s="1087" t="s">
        <v>889</v>
      </c>
      <c r="C146" s="1087"/>
      <c r="D146" s="1087"/>
      <c r="E146" s="1087"/>
      <c r="F146" s="1087"/>
      <c r="G146" s="1087"/>
      <c r="H146" s="1087"/>
      <c r="I146" s="1087"/>
      <c r="J146" s="1087"/>
      <c r="K146" s="1087"/>
      <c r="L146" s="1087"/>
      <c r="M146" s="1087"/>
      <c r="N146" s="1087"/>
      <c r="O146" s="1087"/>
      <c r="P146" s="1087"/>
      <c r="Q146" s="633"/>
      <c r="R146" s="633"/>
    </row>
    <row r="147" spans="2:18" ht="13.5" thickBot="1" x14ac:dyDescent="0.25">
      <c r="B147" s="642"/>
      <c r="C147" s="633"/>
      <c r="D147" s="633"/>
      <c r="E147" s="633"/>
      <c r="F147" s="633"/>
      <c r="G147" s="643"/>
      <c r="H147" s="643"/>
      <c r="I147" s="643"/>
      <c r="J147" s="633"/>
      <c r="K147" s="633"/>
      <c r="L147" s="633"/>
      <c r="M147" s="633"/>
      <c r="N147" s="633"/>
      <c r="O147" s="633"/>
      <c r="P147" s="633"/>
      <c r="Q147" s="633"/>
      <c r="R147" s="633"/>
    </row>
    <row r="148" spans="2:18" ht="13.5" thickTop="1" x14ac:dyDescent="0.2">
      <c r="B148" s="644"/>
      <c r="C148" s="645"/>
      <c r="D148" s="991" t="s">
        <v>452</v>
      </c>
      <c r="E148" s="646" t="s">
        <v>287</v>
      </c>
      <c r="F148" s="646" t="s">
        <v>288</v>
      </c>
      <c r="G148" s="646" t="s">
        <v>288</v>
      </c>
      <c r="H148" s="646" t="s">
        <v>442</v>
      </c>
      <c r="I148" s="646" t="s">
        <v>443</v>
      </c>
      <c r="J148" s="646" t="s">
        <v>444</v>
      </c>
      <c r="K148" s="646" t="s">
        <v>445</v>
      </c>
      <c r="L148" s="646" t="s">
        <v>446</v>
      </c>
      <c r="M148" s="646" t="s">
        <v>447</v>
      </c>
      <c r="N148" s="646" t="s">
        <v>448</v>
      </c>
      <c r="O148" s="646" t="s">
        <v>456</v>
      </c>
      <c r="P148" s="647" t="s">
        <v>457</v>
      </c>
      <c r="Q148" s="633"/>
      <c r="R148" s="633"/>
    </row>
    <row r="149" spans="2:18" x14ac:dyDescent="0.2">
      <c r="B149" s="648" t="s">
        <v>269</v>
      </c>
      <c r="C149" s="610" t="s">
        <v>890</v>
      </c>
      <c r="D149" s="992"/>
      <c r="E149" s="993"/>
      <c r="F149" s="994"/>
      <c r="G149" s="994"/>
      <c r="H149" s="994"/>
      <c r="I149" s="994"/>
      <c r="J149" s="994"/>
      <c r="K149" s="994"/>
      <c r="L149" s="994"/>
      <c r="M149" s="994"/>
      <c r="N149" s="994"/>
      <c r="O149" s="994"/>
      <c r="P149" s="995"/>
      <c r="Q149" s="633"/>
      <c r="R149" s="633"/>
    </row>
    <row r="150" spans="2:18" x14ac:dyDescent="0.2">
      <c r="B150" s="604" t="s">
        <v>314</v>
      </c>
      <c r="C150" s="605" t="s">
        <v>534</v>
      </c>
      <c r="D150" s="987" t="s">
        <v>891</v>
      </c>
      <c r="E150" s="996">
        <f>SUM(E151:E152)</f>
        <v>0</v>
      </c>
      <c r="F150" s="996">
        <f>SUM(F151:F152)</f>
        <v>0</v>
      </c>
      <c r="G150" s="996">
        <f t="shared" ref="G150:P150" si="56">SUM(G151:G152)</f>
        <v>0</v>
      </c>
      <c r="H150" s="996">
        <f t="shared" si="56"/>
        <v>0</v>
      </c>
      <c r="I150" s="996">
        <f t="shared" si="56"/>
        <v>0</v>
      </c>
      <c r="J150" s="996">
        <f t="shared" si="56"/>
        <v>0</v>
      </c>
      <c r="K150" s="996">
        <f t="shared" si="56"/>
        <v>0</v>
      </c>
      <c r="L150" s="996">
        <f t="shared" si="56"/>
        <v>0</v>
      </c>
      <c r="M150" s="996">
        <f t="shared" si="56"/>
        <v>0</v>
      </c>
      <c r="N150" s="996">
        <f t="shared" si="56"/>
        <v>0</v>
      </c>
      <c r="O150" s="996">
        <f t="shared" si="56"/>
        <v>0</v>
      </c>
      <c r="P150" s="997">
        <f t="shared" si="56"/>
        <v>0</v>
      </c>
    </row>
    <row r="151" spans="2:18" x14ac:dyDescent="0.2">
      <c r="B151" s="494" t="s">
        <v>128</v>
      </c>
      <c r="C151" s="495" t="s">
        <v>530</v>
      </c>
      <c r="D151" s="987" t="s">
        <v>891</v>
      </c>
      <c r="E151" s="650"/>
      <c r="F151" s="650"/>
      <c r="G151" s="650"/>
      <c r="H151" s="650"/>
      <c r="I151" s="650"/>
      <c r="J151" s="650"/>
      <c r="K151" s="650"/>
      <c r="L151" s="650"/>
      <c r="M151" s="650"/>
      <c r="N151" s="650"/>
      <c r="O151" s="650"/>
      <c r="P151" s="998"/>
      <c r="Q151" s="633"/>
      <c r="R151" s="633"/>
    </row>
    <row r="152" spans="2:18" x14ac:dyDescent="0.2">
      <c r="B152" s="494" t="s">
        <v>129</v>
      </c>
      <c r="C152" s="495" t="s">
        <v>531</v>
      </c>
      <c r="D152" s="987" t="s">
        <v>891</v>
      </c>
      <c r="E152" s="650"/>
      <c r="F152" s="650"/>
      <c r="G152" s="650"/>
      <c r="H152" s="650"/>
      <c r="I152" s="650"/>
      <c r="J152" s="650"/>
      <c r="K152" s="650"/>
      <c r="L152" s="650"/>
      <c r="M152" s="650"/>
      <c r="N152" s="650"/>
      <c r="O152" s="650"/>
      <c r="P152" s="998"/>
      <c r="Q152" s="633"/>
      <c r="R152" s="633"/>
    </row>
    <row r="153" spans="2:18" x14ac:dyDescent="0.2">
      <c r="B153" s="494" t="s">
        <v>315</v>
      </c>
      <c r="C153" s="495" t="s">
        <v>481</v>
      </c>
      <c r="D153" s="987" t="s">
        <v>453</v>
      </c>
      <c r="E153" s="496"/>
      <c r="F153" s="496"/>
      <c r="G153" s="496"/>
      <c r="H153" s="496"/>
      <c r="I153" s="496"/>
      <c r="J153" s="496"/>
      <c r="K153" s="496"/>
      <c r="L153" s="496"/>
      <c r="M153" s="496"/>
      <c r="N153" s="496"/>
      <c r="O153" s="496"/>
      <c r="P153" s="999"/>
      <c r="Q153" s="633"/>
      <c r="R153" s="633"/>
    </row>
    <row r="154" spans="2:18" x14ac:dyDescent="0.2">
      <c r="B154" s="494" t="s">
        <v>489</v>
      </c>
      <c r="C154" s="499" t="s">
        <v>532</v>
      </c>
      <c r="D154" s="987" t="s">
        <v>453</v>
      </c>
      <c r="E154" s="650"/>
      <c r="F154" s="650"/>
      <c r="G154" s="650"/>
      <c r="H154" s="650"/>
      <c r="I154" s="650"/>
      <c r="J154" s="650"/>
      <c r="K154" s="650"/>
      <c r="L154" s="650"/>
      <c r="M154" s="650"/>
      <c r="N154" s="650"/>
      <c r="O154" s="650"/>
      <c r="P154" s="998"/>
      <c r="Q154" s="633"/>
      <c r="R154" s="633"/>
    </row>
    <row r="155" spans="2:18" x14ac:dyDescent="0.2">
      <c r="B155" s="494" t="s">
        <v>490</v>
      </c>
      <c r="C155" s="499" t="s">
        <v>533</v>
      </c>
      <c r="D155" s="987" t="s">
        <v>453</v>
      </c>
      <c r="E155" s="650"/>
      <c r="F155" s="650"/>
      <c r="G155" s="650"/>
      <c r="H155" s="650"/>
      <c r="I155" s="650"/>
      <c r="J155" s="650"/>
      <c r="K155" s="650"/>
      <c r="L155" s="650"/>
      <c r="M155" s="650"/>
      <c r="N155" s="650"/>
      <c r="O155" s="650"/>
      <c r="P155" s="998"/>
      <c r="Q155" s="633"/>
      <c r="R155" s="633"/>
    </row>
    <row r="156" spans="2:18" x14ac:dyDescent="0.2">
      <c r="B156" s="501" t="s">
        <v>316</v>
      </c>
      <c r="C156" s="502" t="s">
        <v>484</v>
      </c>
      <c r="D156" s="987" t="s">
        <v>892</v>
      </c>
      <c r="E156" s="503"/>
      <c r="F156" s="503"/>
      <c r="G156" s="503"/>
      <c r="H156" s="503"/>
      <c r="I156" s="503"/>
      <c r="J156" s="503"/>
      <c r="K156" s="503"/>
      <c r="L156" s="503"/>
      <c r="M156" s="503"/>
      <c r="N156" s="503"/>
      <c r="O156" s="503"/>
      <c r="P156" s="1000"/>
      <c r="Q156" s="633"/>
      <c r="R156" s="633"/>
    </row>
    <row r="157" spans="2:18" x14ac:dyDescent="0.2">
      <c r="B157" s="494" t="s">
        <v>61</v>
      </c>
      <c r="C157" s="505" t="s">
        <v>486</v>
      </c>
      <c r="D157" s="987" t="s">
        <v>892</v>
      </c>
      <c r="E157" s="651"/>
      <c r="F157" s="651"/>
      <c r="G157" s="651"/>
      <c r="H157" s="651"/>
      <c r="I157" s="651"/>
      <c r="J157" s="651"/>
      <c r="K157" s="651"/>
      <c r="L157" s="651"/>
      <c r="M157" s="651"/>
      <c r="N157" s="651"/>
      <c r="O157" s="651"/>
      <c r="P157" s="1001"/>
      <c r="Q157" s="633"/>
      <c r="R157" s="633"/>
    </row>
    <row r="158" spans="2:18" ht="13.5" thickBot="1" x14ac:dyDescent="0.25">
      <c r="B158" s="599" t="s">
        <v>62</v>
      </c>
      <c r="C158" s="600" t="s">
        <v>487</v>
      </c>
      <c r="D158" s="1002" t="s">
        <v>892</v>
      </c>
      <c r="E158" s="652"/>
      <c r="F158" s="652"/>
      <c r="G158" s="652"/>
      <c r="H158" s="652"/>
      <c r="I158" s="652"/>
      <c r="J158" s="652"/>
      <c r="K158" s="652"/>
      <c r="L158" s="652"/>
      <c r="M158" s="652"/>
      <c r="N158" s="652"/>
      <c r="O158" s="652"/>
      <c r="P158" s="1003"/>
      <c r="Q158" s="633"/>
      <c r="R158" s="633"/>
    </row>
    <row r="159" spans="2:18" ht="13.5" thickTop="1" x14ac:dyDescent="0.2">
      <c r="B159" s="642"/>
      <c r="C159" s="633"/>
      <c r="D159" s="633"/>
      <c r="E159" s="633"/>
      <c r="F159" s="633"/>
      <c r="G159" s="633"/>
      <c r="H159" s="643"/>
      <c r="I159" s="643"/>
      <c r="J159" s="643"/>
      <c r="K159" s="633"/>
      <c r="L159" s="633"/>
      <c r="M159" s="633"/>
      <c r="N159" s="633"/>
      <c r="O159" s="633"/>
      <c r="P159" s="633"/>
      <c r="Q159" s="633"/>
      <c r="R159" s="633"/>
    </row>
    <row r="160" spans="2:18" ht="13.5" thickBot="1" x14ac:dyDescent="0.25">
      <c r="B160" s="642"/>
      <c r="C160" s="633"/>
      <c r="D160" s="633"/>
      <c r="E160" s="633"/>
      <c r="F160" s="633"/>
      <c r="G160" s="633"/>
      <c r="H160" s="643"/>
      <c r="I160" s="643"/>
      <c r="J160" s="643"/>
      <c r="K160" s="633"/>
      <c r="L160" s="633"/>
      <c r="M160" s="633"/>
      <c r="N160" s="633"/>
      <c r="O160" s="633"/>
      <c r="P160" s="633"/>
      <c r="Q160" s="633"/>
      <c r="R160"/>
    </row>
    <row r="161" spans="2:18" ht="13.5" thickTop="1" x14ac:dyDescent="0.2">
      <c r="B161" s="644"/>
      <c r="C161" s="645"/>
      <c r="D161" s="988"/>
      <c r="E161" s="646" t="s">
        <v>287</v>
      </c>
      <c r="F161" s="646" t="s">
        <v>288</v>
      </c>
      <c r="G161" s="646" t="s">
        <v>288</v>
      </c>
      <c r="H161" s="646" t="s">
        <v>442</v>
      </c>
      <c r="I161" s="646" t="s">
        <v>443</v>
      </c>
      <c r="J161" s="646" t="s">
        <v>444</v>
      </c>
      <c r="K161" s="646" t="s">
        <v>445</v>
      </c>
      <c r="L161" s="646" t="s">
        <v>446</v>
      </c>
      <c r="M161" s="646" t="s">
        <v>447</v>
      </c>
      <c r="N161" s="646" t="s">
        <v>448</v>
      </c>
      <c r="O161" s="646" t="s">
        <v>456</v>
      </c>
      <c r="P161" s="646" t="s">
        <v>457</v>
      </c>
      <c r="Q161" s="647" t="s">
        <v>458</v>
      </c>
      <c r="R161"/>
    </row>
    <row r="162" spans="2:18" x14ac:dyDescent="0.2">
      <c r="B162" s="648" t="s">
        <v>269</v>
      </c>
      <c r="C162" s="610" t="s">
        <v>32</v>
      </c>
      <c r="D162" s="1004" t="s">
        <v>535</v>
      </c>
      <c r="E162" s="133">
        <f>+E163+E166+E169</f>
        <v>0</v>
      </c>
      <c r="F162" s="133">
        <f t="shared" ref="F162:O162" si="57">+F163+F166+F169</f>
        <v>0</v>
      </c>
      <c r="G162" s="133">
        <f t="shared" si="57"/>
        <v>0</v>
      </c>
      <c r="H162" s="133">
        <f t="shared" si="57"/>
        <v>0</v>
      </c>
      <c r="I162" s="133">
        <f t="shared" si="57"/>
        <v>0</v>
      </c>
      <c r="J162" s="133">
        <f t="shared" si="57"/>
        <v>0</v>
      </c>
      <c r="K162" s="133">
        <f t="shared" si="57"/>
        <v>0</v>
      </c>
      <c r="L162" s="133">
        <f t="shared" si="57"/>
        <v>0</v>
      </c>
      <c r="M162" s="133">
        <f t="shared" si="57"/>
        <v>0</v>
      </c>
      <c r="N162" s="133">
        <f t="shared" si="57"/>
        <v>0</v>
      </c>
      <c r="O162" s="133">
        <f t="shared" si="57"/>
        <v>0</v>
      </c>
      <c r="P162" s="133">
        <f>+P163+P166+P169</f>
        <v>0</v>
      </c>
      <c r="Q162" s="649">
        <f>SUM(E162:P162)</f>
        <v>0</v>
      </c>
      <c r="R162"/>
    </row>
    <row r="163" spans="2:18" x14ac:dyDescent="0.2">
      <c r="B163" s="604" t="s">
        <v>314</v>
      </c>
      <c r="C163" s="605" t="s">
        <v>534</v>
      </c>
      <c r="D163" s="1005" t="s">
        <v>535</v>
      </c>
      <c r="E163" s="996">
        <f>SUM(E164:E165)</f>
        <v>0</v>
      </c>
      <c r="F163" s="996">
        <f>SUM(F164:F165)</f>
        <v>0</v>
      </c>
      <c r="G163" s="996">
        <f t="shared" ref="G163:O163" si="58">SUM(G164:G165)</f>
        <v>0</v>
      </c>
      <c r="H163" s="996">
        <f t="shared" si="58"/>
        <v>0</v>
      </c>
      <c r="I163" s="996">
        <f t="shared" si="58"/>
        <v>0</v>
      </c>
      <c r="J163" s="996">
        <f t="shared" si="58"/>
        <v>0</v>
      </c>
      <c r="K163" s="996">
        <f t="shared" si="58"/>
        <v>0</v>
      </c>
      <c r="L163" s="996">
        <f t="shared" si="58"/>
        <v>0</v>
      </c>
      <c r="M163" s="996">
        <f t="shared" si="58"/>
        <v>0</v>
      </c>
      <c r="N163" s="996">
        <f t="shared" si="58"/>
        <v>0</v>
      </c>
      <c r="O163" s="996">
        <f t="shared" si="58"/>
        <v>0</v>
      </c>
      <c r="P163" s="996">
        <f>SUM(P164:P165)</f>
        <v>0</v>
      </c>
      <c r="Q163" s="608">
        <f t="shared" ref="Q163:Q169" si="59">SUM(E163:P163)</f>
        <v>0</v>
      </c>
      <c r="R163"/>
    </row>
    <row r="164" spans="2:18" x14ac:dyDescent="0.2">
      <c r="B164" s="494" t="s">
        <v>128</v>
      </c>
      <c r="C164" s="495" t="s">
        <v>530</v>
      </c>
      <c r="D164" s="1006" t="s">
        <v>535</v>
      </c>
      <c r="E164" s="513">
        <f t="shared" ref="E164:P164" si="60">E137*E151</f>
        <v>0</v>
      </c>
      <c r="F164" s="513">
        <f t="shared" si="60"/>
        <v>0</v>
      </c>
      <c r="G164" s="513">
        <f t="shared" si="60"/>
        <v>0</v>
      </c>
      <c r="H164" s="513">
        <f t="shared" si="60"/>
        <v>0</v>
      </c>
      <c r="I164" s="513">
        <f t="shared" si="60"/>
        <v>0</v>
      </c>
      <c r="J164" s="513">
        <f t="shared" si="60"/>
        <v>0</v>
      </c>
      <c r="K164" s="513">
        <f t="shared" si="60"/>
        <v>0</v>
      </c>
      <c r="L164" s="513">
        <f t="shared" si="60"/>
        <v>0</v>
      </c>
      <c r="M164" s="513">
        <f t="shared" si="60"/>
        <v>0</v>
      </c>
      <c r="N164" s="513">
        <f t="shared" si="60"/>
        <v>0</v>
      </c>
      <c r="O164" s="513">
        <f t="shared" si="60"/>
        <v>0</v>
      </c>
      <c r="P164" s="513">
        <f t="shared" si="60"/>
        <v>0</v>
      </c>
      <c r="Q164" s="498">
        <f t="shared" si="59"/>
        <v>0</v>
      </c>
      <c r="R164"/>
    </row>
    <row r="165" spans="2:18" x14ac:dyDescent="0.2">
      <c r="B165" s="494" t="s">
        <v>129</v>
      </c>
      <c r="C165" s="495" t="s">
        <v>531</v>
      </c>
      <c r="D165" s="1006" t="s">
        <v>535</v>
      </c>
      <c r="E165" s="513">
        <f t="shared" ref="E165:P165" si="61">E138*E152</f>
        <v>0</v>
      </c>
      <c r="F165" s="513">
        <f t="shared" si="61"/>
        <v>0</v>
      </c>
      <c r="G165" s="513">
        <f t="shared" si="61"/>
        <v>0</v>
      </c>
      <c r="H165" s="513">
        <f t="shared" si="61"/>
        <v>0</v>
      </c>
      <c r="I165" s="513">
        <f t="shared" si="61"/>
        <v>0</v>
      </c>
      <c r="J165" s="513">
        <f t="shared" si="61"/>
        <v>0</v>
      </c>
      <c r="K165" s="513">
        <f t="shared" si="61"/>
        <v>0</v>
      </c>
      <c r="L165" s="513">
        <f t="shared" si="61"/>
        <v>0</v>
      </c>
      <c r="M165" s="513">
        <f t="shared" si="61"/>
        <v>0</v>
      </c>
      <c r="N165" s="513">
        <f t="shared" si="61"/>
        <v>0</v>
      </c>
      <c r="O165" s="513">
        <f t="shared" si="61"/>
        <v>0</v>
      </c>
      <c r="P165" s="513">
        <f t="shared" si="61"/>
        <v>0</v>
      </c>
      <c r="Q165" s="498">
        <f t="shared" si="59"/>
        <v>0</v>
      </c>
      <c r="R165"/>
    </row>
    <row r="166" spans="2:18" x14ac:dyDescent="0.2">
      <c r="B166" s="494" t="s">
        <v>315</v>
      </c>
      <c r="C166" s="495" t="s">
        <v>481</v>
      </c>
      <c r="D166" s="1006" t="s">
        <v>535</v>
      </c>
      <c r="E166" s="513">
        <f t="shared" ref="E166" si="62">+E167+E168</f>
        <v>0</v>
      </c>
      <c r="F166" s="513">
        <f>+F167+F168</f>
        <v>0</v>
      </c>
      <c r="G166" s="513">
        <f t="shared" ref="G166:O166" si="63">+G167+G168</f>
        <v>0</v>
      </c>
      <c r="H166" s="513">
        <f t="shared" si="63"/>
        <v>0</v>
      </c>
      <c r="I166" s="513">
        <f t="shared" si="63"/>
        <v>0</v>
      </c>
      <c r="J166" s="513">
        <f t="shared" si="63"/>
        <v>0</v>
      </c>
      <c r="K166" s="513">
        <f t="shared" si="63"/>
        <v>0</v>
      </c>
      <c r="L166" s="513">
        <f t="shared" si="63"/>
        <v>0</v>
      </c>
      <c r="M166" s="513">
        <f t="shared" si="63"/>
        <v>0</v>
      </c>
      <c r="N166" s="513">
        <f t="shared" si="63"/>
        <v>0</v>
      </c>
      <c r="O166" s="513">
        <f t="shared" si="63"/>
        <v>0</v>
      </c>
      <c r="P166" s="513">
        <f>+P167+P168</f>
        <v>0</v>
      </c>
      <c r="Q166" s="498">
        <f t="shared" si="59"/>
        <v>0</v>
      </c>
      <c r="R166"/>
    </row>
    <row r="167" spans="2:18" x14ac:dyDescent="0.2">
      <c r="B167" s="494" t="s">
        <v>489</v>
      </c>
      <c r="C167" s="499" t="s">
        <v>532</v>
      </c>
      <c r="D167" s="1006" t="s">
        <v>535</v>
      </c>
      <c r="E167" s="513">
        <f t="shared" ref="E167:P167" si="64">E140*E154</f>
        <v>0</v>
      </c>
      <c r="F167" s="513">
        <f t="shared" si="64"/>
        <v>0</v>
      </c>
      <c r="G167" s="513">
        <f t="shared" si="64"/>
        <v>0</v>
      </c>
      <c r="H167" s="513">
        <f t="shared" si="64"/>
        <v>0</v>
      </c>
      <c r="I167" s="513">
        <f t="shared" si="64"/>
        <v>0</v>
      </c>
      <c r="J167" s="513">
        <f t="shared" si="64"/>
        <v>0</v>
      </c>
      <c r="K167" s="513">
        <f t="shared" si="64"/>
        <v>0</v>
      </c>
      <c r="L167" s="513">
        <f t="shared" si="64"/>
        <v>0</v>
      </c>
      <c r="M167" s="513">
        <f t="shared" si="64"/>
        <v>0</v>
      </c>
      <c r="N167" s="513">
        <f t="shared" si="64"/>
        <v>0</v>
      </c>
      <c r="O167" s="513">
        <f t="shared" si="64"/>
        <v>0</v>
      </c>
      <c r="P167" s="513">
        <f t="shared" si="64"/>
        <v>0</v>
      </c>
      <c r="Q167" s="498">
        <f t="shared" si="59"/>
        <v>0</v>
      </c>
      <c r="R167"/>
    </row>
    <row r="168" spans="2:18" x14ac:dyDescent="0.2">
      <c r="B168" s="494" t="s">
        <v>490</v>
      </c>
      <c r="C168" s="499" t="s">
        <v>533</v>
      </c>
      <c r="D168" s="1006" t="s">
        <v>535</v>
      </c>
      <c r="E168" s="513">
        <f t="shared" ref="E168:P168" si="65">E141*E155</f>
        <v>0</v>
      </c>
      <c r="F168" s="513">
        <f t="shared" si="65"/>
        <v>0</v>
      </c>
      <c r="G168" s="513">
        <f t="shared" si="65"/>
        <v>0</v>
      </c>
      <c r="H168" s="513">
        <f t="shared" si="65"/>
        <v>0</v>
      </c>
      <c r="I168" s="513">
        <f t="shared" si="65"/>
        <v>0</v>
      </c>
      <c r="J168" s="513">
        <f t="shared" si="65"/>
        <v>0</v>
      </c>
      <c r="K168" s="513">
        <f t="shared" si="65"/>
        <v>0</v>
      </c>
      <c r="L168" s="513">
        <f t="shared" si="65"/>
        <v>0</v>
      </c>
      <c r="M168" s="513">
        <f t="shared" si="65"/>
        <v>0</v>
      </c>
      <c r="N168" s="513">
        <f t="shared" si="65"/>
        <v>0</v>
      </c>
      <c r="O168" s="513">
        <f t="shared" si="65"/>
        <v>0</v>
      </c>
      <c r="P168" s="513">
        <f t="shared" si="65"/>
        <v>0</v>
      </c>
      <c r="Q168" s="498">
        <f t="shared" si="59"/>
        <v>0</v>
      </c>
      <c r="R168"/>
    </row>
    <row r="169" spans="2:18" x14ac:dyDescent="0.2">
      <c r="B169" s="501" t="s">
        <v>316</v>
      </c>
      <c r="C169" s="502" t="s">
        <v>484</v>
      </c>
      <c r="D169" s="1006" t="s">
        <v>535</v>
      </c>
      <c r="E169" s="513">
        <f t="shared" ref="E169:O169" si="66">+E170+E171</f>
        <v>0</v>
      </c>
      <c r="F169" s="513">
        <f>+F170+F171</f>
        <v>0</v>
      </c>
      <c r="G169" s="513">
        <f t="shared" si="66"/>
        <v>0</v>
      </c>
      <c r="H169" s="513">
        <f t="shared" si="66"/>
        <v>0</v>
      </c>
      <c r="I169" s="513">
        <f t="shared" si="66"/>
        <v>0</v>
      </c>
      <c r="J169" s="513">
        <f t="shared" si="66"/>
        <v>0</v>
      </c>
      <c r="K169" s="513">
        <f t="shared" si="66"/>
        <v>0</v>
      </c>
      <c r="L169" s="513">
        <f t="shared" si="66"/>
        <v>0</v>
      </c>
      <c r="M169" s="513">
        <f t="shared" si="66"/>
        <v>0</v>
      </c>
      <c r="N169" s="513">
        <f t="shared" si="66"/>
        <v>0</v>
      </c>
      <c r="O169" s="513">
        <f t="shared" si="66"/>
        <v>0</v>
      </c>
      <c r="P169" s="513">
        <f>+P170+P171</f>
        <v>0</v>
      </c>
      <c r="Q169" s="504">
        <f t="shared" si="59"/>
        <v>0</v>
      </c>
      <c r="R169"/>
    </row>
    <row r="170" spans="2:18" x14ac:dyDescent="0.2">
      <c r="B170" s="494" t="s">
        <v>61</v>
      </c>
      <c r="C170" s="505" t="s">
        <v>486</v>
      </c>
      <c r="D170" s="1006" t="s">
        <v>535</v>
      </c>
      <c r="E170" s="513">
        <f t="shared" ref="E170:P170" si="67">E143*E157</f>
        <v>0</v>
      </c>
      <c r="F170" s="513">
        <f t="shared" si="67"/>
        <v>0</v>
      </c>
      <c r="G170" s="513">
        <f t="shared" si="67"/>
        <v>0</v>
      </c>
      <c r="H170" s="513">
        <f t="shared" si="67"/>
        <v>0</v>
      </c>
      <c r="I170" s="513">
        <f t="shared" si="67"/>
        <v>0</v>
      </c>
      <c r="J170" s="513">
        <f t="shared" si="67"/>
        <v>0</v>
      </c>
      <c r="K170" s="513">
        <f t="shared" si="67"/>
        <v>0</v>
      </c>
      <c r="L170" s="513">
        <f t="shared" si="67"/>
        <v>0</v>
      </c>
      <c r="M170" s="513">
        <f t="shared" si="67"/>
        <v>0</v>
      </c>
      <c r="N170" s="513">
        <f t="shared" si="67"/>
        <v>0</v>
      </c>
      <c r="O170" s="513">
        <f t="shared" si="67"/>
        <v>0</v>
      </c>
      <c r="P170" s="513">
        <f t="shared" si="67"/>
        <v>0</v>
      </c>
      <c r="Q170" s="498">
        <f>SUM(E170:P170)</f>
        <v>0</v>
      </c>
      <c r="R170"/>
    </row>
    <row r="171" spans="2:18" ht="13.5" thickBot="1" x14ac:dyDescent="0.25">
      <c r="B171" s="599" t="s">
        <v>62</v>
      </c>
      <c r="C171" s="600" t="s">
        <v>487</v>
      </c>
      <c r="D171" s="1007" t="s">
        <v>535</v>
      </c>
      <c r="E171" s="609">
        <f t="shared" ref="E171:P171" si="68">E144*E158</f>
        <v>0</v>
      </c>
      <c r="F171" s="609">
        <f t="shared" si="68"/>
        <v>0</v>
      </c>
      <c r="G171" s="609">
        <f t="shared" si="68"/>
        <v>0</v>
      </c>
      <c r="H171" s="609">
        <f t="shared" si="68"/>
        <v>0</v>
      </c>
      <c r="I171" s="609">
        <f t="shared" si="68"/>
        <v>0</v>
      </c>
      <c r="J171" s="609">
        <f t="shared" si="68"/>
        <v>0</v>
      </c>
      <c r="K171" s="609">
        <f t="shared" si="68"/>
        <v>0</v>
      </c>
      <c r="L171" s="609">
        <f t="shared" si="68"/>
        <v>0</v>
      </c>
      <c r="M171" s="609">
        <f t="shared" si="68"/>
        <v>0</v>
      </c>
      <c r="N171" s="609">
        <f t="shared" si="68"/>
        <v>0</v>
      </c>
      <c r="O171" s="609">
        <f t="shared" si="68"/>
        <v>0</v>
      </c>
      <c r="P171" s="609">
        <f t="shared" si="68"/>
        <v>0</v>
      </c>
      <c r="Q171" s="602">
        <f t="shared" ref="Q171" si="69">SUM(E171:P171)</f>
        <v>0</v>
      </c>
      <c r="R171"/>
    </row>
    <row r="172" spans="2:18" ht="13.5" thickTop="1" x14ac:dyDescent="0.2"/>
  </sheetData>
  <sheetProtection formatCells="0" formatColumns="0" selectLockedCells="1"/>
  <mergeCells count="10">
    <mergeCell ref="C7:G7"/>
    <mergeCell ref="B107:P107"/>
    <mergeCell ref="B134:Q134"/>
    <mergeCell ref="B146:P146"/>
    <mergeCell ref="B28:P28"/>
    <mergeCell ref="B68:P68"/>
    <mergeCell ref="B56:Q56"/>
    <mergeCell ref="B9:C9"/>
    <mergeCell ref="B95:Q95"/>
    <mergeCell ref="B16:Q16"/>
  </mergeCells>
  <printOptions horizontalCentered="1"/>
  <pageMargins left="0.23622047244094491" right="0.23622047244094491" top="0.51181102362204722" bottom="0.51181102362204722" header="0.23622047244094491" footer="0.23622047244094491"/>
  <pageSetup paperSize="9" scale="34" orientation="landscape" r:id="rId1"/>
  <headerFooter alignWithMargins="0">
    <oddFooter>&amp;RСтрана &amp;P од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3BE05-CB98-470D-A5BA-ED1CC24001BA}">
  <sheetPr codeName="Sheet7">
    <pageSetUpPr fitToPage="1"/>
  </sheetPr>
  <dimension ref="A1:R197"/>
  <sheetViews>
    <sheetView showGridLines="0" showZeros="0" zoomScaleNormal="100" workbookViewId="0"/>
  </sheetViews>
  <sheetFormatPr defaultColWidth="8.85546875" defaultRowHeight="30" customHeight="1" x14ac:dyDescent="0.2"/>
  <cols>
    <col min="1" max="1" width="2.42578125" style="1" customWidth="1"/>
    <col min="2" max="2" width="10.42578125" style="1" customWidth="1"/>
    <col min="3" max="3" width="82.42578125" style="3" customWidth="1"/>
    <col min="4" max="4" width="18.42578125" style="3" customWidth="1"/>
    <col min="5" max="6" width="17.7109375" style="3" customWidth="1"/>
    <col min="7" max="8" width="17.7109375" style="1" customWidth="1"/>
    <col min="9" max="9" width="8.85546875" style="1" customWidth="1"/>
    <col min="10" max="10" width="19.5703125" style="1" customWidth="1"/>
    <col min="11" max="11" width="20.7109375" style="1" customWidth="1"/>
    <col min="12" max="16384" width="8.85546875" style="1"/>
  </cols>
  <sheetData>
    <row r="1" spans="1:18" s="3" customFormat="1" ht="20.100000000000001" customHeight="1" x14ac:dyDescent="0.2">
      <c r="A1"/>
      <c r="B1"/>
      <c r="C1"/>
    </row>
    <row r="2" spans="1:18" s="3" customFormat="1" ht="20.100000000000001" customHeight="1" x14ac:dyDescent="0.2">
      <c r="A2"/>
      <c r="B2"/>
      <c r="C2"/>
    </row>
    <row r="3" spans="1:18" s="3" customFormat="1" ht="20.100000000000001" customHeight="1" x14ac:dyDescent="0.2">
      <c r="A3"/>
      <c r="B3"/>
      <c r="C3"/>
    </row>
    <row r="4" spans="1:18" s="3" customFormat="1" ht="20.100000000000001" customHeight="1" x14ac:dyDescent="0.2">
      <c r="A4"/>
      <c r="B4"/>
      <c r="C4"/>
      <c r="D4" s="153"/>
      <c r="E4" s="153"/>
    </row>
    <row r="5" spans="1:18" s="3" customFormat="1" ht="20.100000000000001" customHeight="1" x14ac:dyDescent="0.2">
      <c r="A5"/>
      <c r="B5"/>
      <c r="C5"/>
      <c r="D5" s="153"/>
      <c r="E5" s="153"/>
    </row>
    <row r="6" spans="1:18" s="3" customFormat="1" ht="20.100000000000001" customHeight="1" x14ac:dyDescent="0.2">
      <c r="C6" s="89"/>
      <c r="D6" s="89"/>
      <c r="E6" s="89"/>
      <c r="F6" s="89"/>
    </row>
    <row r="7" spans="1:18" s="3" customFormat="1" ht="20.100000000000001" customHeight="1" x14ac:dyDescent="0.2">
      <c r="B7" s="1097" t="s">
        <v>546</v>
      </c>
      <c r="C7" s="1097"/>
      <c r="D7" s="1097"/>
      <c r="E7" s="1097"/>
      <c r="F7" s="1097"/>
      <c r="G7" s="1097"/>
    </row>
    <row r="8" spans="1:18" s="3" customFormat="1" ht="20.100000000000001" customHeight="1" x14ac:dyDescent="0.2">
      <c r="B8" s="89"/>
      <c r="C8" s="89"/>
      <c r="D8" s="89"/>
      <c r="E8" s="89"/>
      <c r="F8" s="89"/>
    </row>
    <row r="9" spans="1:18" s="3" customFormat="1" ht="20.100000000000001" customHeight="1" thickBot="1" x14ac:dyDescent="0.25">
      <c r="C9" s="154"/>
      <c r="E9" s="154"/>
      <c r="G9" s="40" t="s">
        <v>310</v>
      </c>
      <c r="J9" s="85"/>
      <c r="K9" s="85"/>
      <c r="L9" s="1"/>
      <c r="M9" s="1"/>
      <c r="N9" s="1"/>
    </row>
    <row r="10" spans="1:18" s="3" customFormat="1" ht="13.5" thickTop="1" x14ac:dyDescent="0.2">
      <c r="B10" s="1094" t="s">
        <v>284</v>
      </c>
      <c r="C10" s="1092" t="s">
        <v>348</v>
      </c>
      <c r="D10" s="704">
        <f>+'Poc. strana'!$C$19-3</f>
        <v>-3</v>
      </c>
      <c r="E10" s="704">
        <f>+'Poc. strana'!$C$19-2</f>
        <v>-2</v>
      </c>
      <c r="F10" s="704">
        <f>+'Poc. strana'!$C$19-1</f>
        <v>-1</v>
      </c>
      <c r="G10" s="750">
        <f>+'Poc. strana'!$C$19</f>
        <v>0</v>
      </c>
      <c r="H10"/>
      <c r="I10" s="20"/>
      <c r="N10" s="85"/>
      <c r="O10" s="85"/>
      <c r="P10" s="1"/>
      <c r="Q10" s="1"/>
      <c r="R10" s="1"/>
    </row>
    <row r="11" spans="1:18" s="3" customFormat="1" ht="12.75" x14ac:dyDescent="0.2">
      <c r="B11" s="1095"/>
      <c r="C11" s="1093"/>
      <c r="D11" s="705" t="s">
        <v>463</v>
      </c>
      <c r="E11" s="705" t="s">
        <v>463</v>
      </c>
      <c r="F11" s="705" t="s">
        <v>463</v>
      </c>
      <c r="G11" s="751"/>
      <c r="L11" s="85"/>
      <c r="M11" s="85"/>
      <c r="N11" s="1"/>
      <c r="O11" s="1"/>
      <c r="P11" s="1"/>
    </row>
    <row r="12" spans="1:18" s="3" customFormat="1" ht="20.100000000000001" customHeight="1" x14ac:dyDescent="0.2">
      <c r="B12" s="86">
        <v>1</v>
      </c>
      <c r="C12" s="473" t="s">
        <v>464</v>
      </c>
      <c r="D12" s="478"/>
      <c r="E12" s="478"/>
      <c r="F12" s="478"/>
      <c r="G12" s="475"/>
    </row>
    <row r="13" spans="1:18" s="3" customFormat="1" ht="20.100000000000001" customHeight="1" x14ac:dyDescent="0.2">
      <c r="B13" s="87">
        <v>2</v>
      </c>
      <c r="C13" s="474" t="s">
        <v>465</v>
      </c>
      <c r="D13" s="554"/>
      <c r="E13" s="554"/>
      <c r="F13" s="554"/>
      <c r="G13" s="555"/>
    </row>
    <row r="14" spans="1:18" s="3" customFormat="1" ht="20.100000000000001" customHeight="1" x14ac:dyDescent="0.2">
      <c r="B14" s="87">
        <v>3</v>
      </c>
      <c r="C14" s="33" t="s">
        <v>66</v>
      </c>
      <c r="D14" s="479">
        <v>0.4</v>
      </c>
      <c r="E14" s="479">
        <v>0.4</v>
      </c>
      <c r="F14" s="479">
        <v>0.4</v>
      </c>
      <c r="G14" s="476">
        <v>0.4</v>
      </c>
    </row>
    <row r="15" spans="1:18" s="3" customFormat="1" ht="20.100000000000001" customHeight="1" x14ac:dyDescent="0.2">
      <c r="B15" s="87">
        <v>4</v>
      </c>
      <c r="C15" s="33" t="s">
        <v>67</v>
      </c>
      <c r="D15" s="479">
        <v>0.6</v>
      </c>
      <c r="E15" s="479">
        <v>0.6</v>
      </c>
      <c r="F15" s="479">
        <v>0.6</v>
      </c>
      <c r="G15" s="476">
        <v>0.6</v>
      </c>
    </row>
    <row r="16" spans="1:18" s="3" customFormat="1" ht="20.100000000000001" customHeight="1" x14ac:dyDescent="0.2">
      <c r="B16" s="112">
        <v>5</v>
      </c>
      <c r="C16" s="156" t="s">
        <v>68</v>
      </c>
      <c r="D16" s="480">
        <v>0.15</v>
      </c>
      <c r="E16" s="480">
        <v>0.15</v>
      </c>
      <c r="F16" s="480">
        <v>0.15</v>
      </c>
      <c r="G16" s="553">
        <v>0.15</v>
      </c>
    </row>
    <row r="17" spans="2:14" s="3" customFormat="1" ht="20.100000000000001" customHeight="1" thickBot="1" x14ac:dyDescent="0.25">
      <c r="B17" s="114">
        <v>6</v>
      </c>
      <c r="C17" s="157" t="s">
        <v>466</v>
      </c>
      <c r="D17" s="481">
        <f>D12*D14/(1-D16)+D13*D15</f>
        <v>0</v>
      </c>
      <c r="E17" s="481">
        <f>E12*E14/(1-E16)+E13*E15</f>
        <v>0</v>
      </c>
      <c r="F17" s="481">
        <f>F12*F14/(1-F16)+F13*F15</f>
        <v>0</v>
      </c>
      <c r="G17" s="477">
        <f>G12*G14/(1-G16)+G13*G15</f>
        <v>0</v>
      </c>
    </row>
    <row r="18" spans="2:14" s="3" customFormat="1" ht="20.100000000000001" customHeight="1" thickTop="1" x14ac:dyDescent="0.2">
      <c r="F18" s="88"/>
    </row>
    <row r="19" spans="2:14" s="3" customFormat="1" ht="20.100000000000001" customHeight="1" x14ac:dyDescent="0.2">
      <c r="B19" s="1096" t="s">
        <v>69</v>
      </c>
      <c r="C19" s="1096"/>
      <c r="D19" s="1096"/>
      <c r="E19" s="1096"/>
      <c r="F19" s="1096"/>
    </row>
    <row r="20" spans="2:14" ht="20.100000000000001" customHeight="1" thickBot="1" x14ac:dyDescent="0.25">
      <c r="C20" s="158"/>
      <c r="D20" s="158"/>
      <c r="E20" s="159"/>
      <c r="F20" s="160"/>
      <c r="J20" s="3"/>
      <c r="K20" s="3"/>
      <c r="L20" s="3"/>
      <c r="M20" s="3"/>
      <c r="N20" s="3"/>
    </row>
    <row r="21" spans="2:14" ht="19.5" customHeight="1" thickTop="1" x14ac:dyDescent="0.2">
      <c r="B21" s="124" t="str">
        <f>+B10</f>
        <v>Редни број</v>
      </c>
      <c r="C21" s="125" t="str">
        <f>+C10</f>
        <v>Позиција</v>
      </c>
      <c r="D21" s="438" t="s">
        <v>252</v>
      </c>
      <c r="E21" s="155" t="s">
        <v>253</v>
      </c>
      <c r="F21" s="1"/>
      <c r="I21" s="3"/>
      <c r="J21" s="3"/>
      <c r="K21" s="3"/>
      <c r="L21" s="3"/>
      <c r="M21" s="3"/>
    </row>
    <row r="22" spans="2:14" ht="20.100000000000001" customHeight="1" x14ac:dyDescent="0.2">
      <c r="B22" s="161">
        <v>1</v>
      </c>
      <c r="C22" s="162" t="s">
        <v>368</v>
      </c>
      <c r="D22" s="432">
        <f>+'6 Struktura izvora finans'!E19</f>
        <v>0</v>
      </c>
      <c r="E22" s="435">
        <f>IF(D$24=0,,D22/D$24)</f>
        <v>0</v>
      </c>
      <c r="F22" s="1"/>
    </row>
    <row r="23" spans="2:14" ht="20.100000000000001" customHeight="1" x14ac:dyDescent="0.2">
      <c r="B23" s="163">
        <v>2</v>
      </c>
      <c r="C23" s="164" t="s">
        <v>369</v>
      </c>
      <c r="D23" s="433">
        <f>+'6 Struktura izvora finans'!E35</f>
        <v>0</v>
      </c>
      <c r="E23" s="436">
        <f>IF(D$24=0,,D23/D$24)</f>
        <v>0</v>
      </c>
      <c r="F23" s="1"/>
    </row>
    <row r="24" spans="2:14" ht="20.100000000000001" customHeight="1" thickBot="1" x14ac:dyDescent="0.25">
      <c r="B24" s="165">
        <v>3</v>
      </c>
      <c r="C24" s="157" t="s">
        <v>70</v>
      </c>
      <c r="D24" s="434">
        <f>SUM(D22:D23)</f>
        <v>0</v>
      </c>
      <c r="E24" s="437">
        <f>SUM(E22:E23)</f>
        <v>0</v>
      </c>
      <c r="F24" s="1"/>
    </row>
    <row r="25" spans="2:14" ht="20.100000000000001" customHeight="1" thickTop="1" x14ac:dyDescent="0.2">
      <c r="C25" s="1"/>
      <c r="D25" s="1"/>
      <c r="E25" s="1"/>
      <c r="F25" s="1"/>
    </row>
    <row r="26" spans="2:14" ht="20.100000000000001" customHeight="1" x14ac:dyDescent="0.2">
      <c r="C26" s="1"/>
      <c r="D26" s="1"/>
      <c r="E26" s="1"/>
      <c r="F26" s="1"/>
    </row>
    <row r="27" spans="2:14" ht="20.100000000000001" customHeight="1" x14ac:dyDescent="0.2">
      <c r="C27" s="1"/>
      <c r="D27" s="1"/>
      <c r="E27" s="1"/>
      <c r="F27" s="1"/>
    </row>
    <row r="28" spans="2:14" ht="20.100000000000001" customHeight="1" x14ac:dyDescent="0.2">
      <c r="C28" s="1"/>
      <c r="D28" s="1"/>
      <c r="E28" s="1"/>
      <c r="F28" s="1"/>
    </row>
    <row r="29" spans="2:14" ht="20.100000000000001" customHeight="1" x14ac:dyDescent="0.2">
      <c r="C29" s="1"/>
      <c r="D29" s="1"/>
      <c r="E29" s="1"/>
      <c r="F29" s="1"/>
    </row>
    <row r="30" spans="2:14" ht="20.100000000000001" customHeight="1" x14ac:dyDescent="0.2">
      <c r="C30" s="1"/>
      <c r="D30" s="1"/>
      <c r="E30" s="1"/>
      <c r="F30" s="1"/>
    </row>
    <row r="31" spans="2:14" ht="20.100000000000001" customHeight="1" x14ac:dyDescent="0.2">
      <c r="C31" s="1"/>
      <c r="D31" s="1"/>
      <c r="E31" s="1"/>
      <c r="F31" s="1"/>
    </row>
    <row r="32" spans="2:14" ht="20.100000000000001" customHeight="1" x14ac:dyDescent="0.2">
      <c r="C32" s="1"/>
      <c r="D32" s="1"/>
      <c r="E32" s="1"/>
      <c r="F32" s="1"/>
    </row>
    <row r="33" s="1" customFormat="1" ht="20.100000000000001" customHeight="1" x14ac:dyDescent="0.2"/>
    <row r="34" s="1" customFormat="1" ht="20.100000000000001" customHeight="1" x14ac:dyDescent="0.2"/>
    <row r="35" s="1" customFormat="1" ht="20.100000000000001" customHeight="1" x14ac:dyDescent="0.2"/>
    <row r="36" s="1" customFormat="1" ht="20.100000000000001" customHeight="1" x14ac:dyDescent="0.2"/>
    <row r="37" s="1" customFormat="1" ht="20.100000000000001" customHeight="1" x14ac:dyDescent="0.2"/>
    <row r="38" s="1" customFormat="1" ht="20.100000000000001" customHeight="1" x14ac:dyDescent="0.2"/>
    <row r="39" s="1" customFormat="1" ht="20.100000000000001" customHeight="1" x14ac:dyDescent="0.2"/>
    <row r="40" s="1" customFormat="1" ht="20.100000000000001" customHeight="1" x14ac:dyDescent="0.2"/>
    <row r="41" s="1" customFormat="1" ht="20.100000000000001" customHeight="1" x14ac:dyDescent="0.2"/>
    <row r="42" s="1" customFormat="1" ht="20.100000000000001" customHeight="1" x14ac:dyDescent="0.2"/>
    <row r="43" s="1" customFormat="1" ht="20.100000000000001" customHeight="1" x14ac:dyDescent="0.2"/>
    <row r="44" s="1" customFormat="1" ht="20.100000000000001" customHeight="1" x14ac:dyDescent="0.2"/>
    <row r="45" s="1" customFormat="1" ht="20.100000000000001" customHeight="1" x14ac:dyDescent="0.2"/>
    <row r="46" s="1" customFormat="1" ht="20.100000000000001" customHeight="1" x14ac:dyDescent="0.2"/>
    <row r="47" s="1" customFormat="1" ht="30" customHeight="1" x14ac:dyDescent="0.2"/>
    <row r="48" s="1" customFormat="1" ht="30" customHeight="1" x14ac:dyDescent="0.2"/>
    <row r="49" s="1" customFormat="1" ht="30" customHeight="1" x14ac:dyDescent="0.2"/>
    <row r="50" s="1" customFormat="1" ht="30" customHeight="1" x14ac:dyDescent="0.2"/>
    <row r="51" s="1" customFormat="1" ht="30" customHeight="1" x14ac:dyDescent="0.2"/>
    <row r="52" s="1" customFormat="1" ht="30" customHeight="1" x14ac:dyDescent="0.2"/>
    <row r="53" s="1" customFormat="1" ht="30" customHeight="1" x14ac:dyDescent="0.2"/>
    <row r="54" s="1" customFormat="1" ht="30" customHeight="1" x14ac:dyDescent="0.2"/>
    <row r="55" s="1" customFormat="1" ht="30" customHeight="1" x14ac:dyDescent="0.2"/>
    <row r="56" s="1" customFormat="1" ht="30" customHeight="1" x14ac:dyDescent="0.2"/>
    <row r="57" s="1" customFormat="1" ht="30" customHeight="1" x14ac:dyDescent="0.2"/>
    <row r="58" s="1" customFormat="1" ht="30" customHeight="1" x14ac:dyDescent="0.2"/>
    <row r="59" s="1" customFormat="1" ht="30" customHeight="1" x14ac:dyDescent="0.2"/>
    <row r="60" s="1" customFormat="1" ht="30" customHeight="1" x14ac:dyDescent="0.2"/>
    <row r="61" s="1" customFormat="1" ht="30" customHeight="1" x14ac:dyDescent="0.2"/>
    <row r="62" s="1" customFormat="1" ht="30" customHeight="1" x14ac:dyDescent="0.2"/>
    <row r="63" s="1" customFormat="1" ht="30" customHeight="1" x14ac:dyDescent="0.2"/>
    <row r="64" s="1" customFormat="1" ht="30" customHeight="1" x14ac:dyDescent="0.2"/>
    <row r="65" s="1" customFormat="1" ht="30" customHeight="1" x14ac:dyDescent="0.2"/>
    <row r="66" s="1" customFormat="1" ht="30" customHeight="1" x14ac:dyDescent="0.2"/>
    <row r="67" s="1" customFormat="1" ht="30" customHeight="1" x14ac:dyDescent="0.2"/>
    <row r="68" s="1" customFormat="1" ht="30" customHeight="1" x14ac:dyDescent="0.2"/>
    <row r="69" s="1" customFormat="1" ht="30" customHeight="1" x14ac:dyDescent="0.2"/>
    <row r="70" s="1" customFormat="1" ht="30" customHeight="1" x14ac:dyDescent="0.2"/>
    <row r="71" s="1" customFormat="1" ht="30" customHeight="1" x14ac:dyDescent="0.2"/>
    <row r="72" s="1" customFormat="1" ht="30" customHeight="1" x14ac:dyDescent="0.2"/>
    <row r="73" s="1" customFormat="1" ht="30" customHeight="1" x14ac:dyDescent="0.2"/>
    <row r="74" s="1" customFormat="1" ht="30" customHeight="1" x14ac:dyDescent="0.2"/>
    <row r="75" s="1" customFormat="1" ht="30" customHeight="1" x14ac:dyDescent="0.2"/>
    <row r="76" s="1" customFormat="1" ht="30" customHeight="1" x14ac:dyDescent="0.2"/>
    <row r="77" s="1" customFormat="1" ht="30" customHeight="1" x14ac:dyDescent="0.2"/>
    <row r="78" s="1" customFormat="1" ht="30" customHeight="1" x14ac:dyDescent="0.2"/>
    <row r="79" s="1" customFormat="1" ht="30" customHeight="1" x14ac:dyDescent="0.2"/>
    <row r="80" s="1" customFormat="1" ht="30" customHeight="1" x14ac:dyDescent="0.2"/>
    <row r="81" s="1" customFormat="1" ht="30" customHeight="1" x14ac:dyDescent="0.2"/>
    <row r="82" s="1" customFormat="1" ht="30" customHeight="1" x14ac:dyDescent="0.2"/>
    <row r="83" s="1" customFormat="1" ht="30" customHeight="1" x14ac:dyDescent="0.2"/>
    <row r="84" s="1" customFormat="1" ht="30" customHeight="1" x14ac:dyDescent="0.2"/>
    <row r="85" s="1" customFormat="1" ht="30" customHeight="1" x14ac:dyDescent="0.2"/>
    <row r="86" s="1" customFormat="1" ht="30" customHeight="1" x14ac:dyDescent="0.2"/>
    <row r="87" s="1" customFormat="1" ht="30" customHeight="1" x14ac:dyDescent="0.2"/>
    <row r="88" s="1" customFormat="1" ht="30" customHeight="1" x14ac:dyDescent="0.2"/>
    <row r="89" s="1" customFormat="1" ht="30" customHeight="1" x14ac:dyDescent="0.2"/>
    <row r="90" s="1" customFormat="1" ht="30" customHeight="1" x14ac:dyDescent="0.2"/>
    <row r="91" s="1" customFormat="1" ht="30" customHeight="1" x14ac:dyDescent="0.2"/>
    <row r="92" s="1" customFormat="1" ht="30" customHeight="1" x14ac:dyDescent="0.2"/>
    <row r="93" s="1" customFormat="1" ht="30" customHeight="1" x14ac:dyDescent="0.2"/>
    <row r="94" s="1" customFormat="1" ht="30" customHeight="1" x14ac:dyDescent="0.2"/>
    <row r="95" s="1" customFormat="1" ht="30" customHeight="1" x14ac:dyDescent="0.2"/>
    <row r="96" s="1" customFormat="1" ht="30" customHeight="1" x14ac:dyDescent="0.2"/>
    <row r="97" s="1" customFormat="1" ht="30" customHeight="1" x14ac:dyDescent="0.2"/>
    <row r="98" s="1" customFormat="1" ht="30" customHeight="1" x14ac:dyDescent="0.2"/>
    <row r="99" s="1" customFormat="1" ht="30" customHeight="1" x14ac:dyDescent="0.2"/>
    <row r="100" s="1" customFormat="1" ht="30" customHeight="1" x14ac:dyDescent="0.2"/>
    <row r="101" s="1" customFormat="1" ht="30" customHeight="1" x14ac:dyDescent="0.2"/>
    <row r="102" s="1" customFormat="1" ht="30" customHeight="1" x14ac:dyDescent="0.2"/>
    <row r="103" s="1" customFormat="1" ht="30" customHeight="1" x14ac:dyDescent="0.2"/>
    <row r="104" s="1" customFormat="1" ht="30" customHeight="1" x14ac:dyDescent="0.2"/>
    <row r="105" s="1" customFormat="1" ht="30" customHeight="1" x14ac:dyDescent="0.2"/>
    <row r="106" s="1" customFormat="1" ht="30" customHeight="1" x14ac:dyDescent="0.2"/>
    <row r="107" s="1" customFormat="1" ht="30" customHeight="1" x14ac:dyDescent="0.2"/>
    <row r="108" s="1" customFormat="1" ht="30" customHeight="1" x14ac:dyDescent="0.2"/>
    <row r="109" s="1" customFormat="1" ht="30" customHeight="1" x14ac:dyDescent="0.2"/>
    <row r="110" s="1" customFormat="1" ht="30" customHeight="1" x14ac:dyDescent="0.2"/>
    <row r="111" s="1" customFormat="1" ht="30" customHeight="1" x14ac:dyDescent="0.2"/>
    <row r="112" s="1" customFormat="1" ht="30" customHeight="1" x14ac:dyDescent="0.2"/>
    <row r="113" s="1" customFormat="1" ht="30" customHeight="1" x14ac:dyDescent="0.2"/>
    <row r="114" s="1" customFormat="1" ht="30" customHeight="1" x14ac:dyDescent="0.2"/>
    <row r="115" s="1" customFormat="1" ht="30" customHeight="1" x14ac:dyDescent="0.2"/>
    <row r="116" s="1" customFormat="1" ht="30" customHeight="1" x14ac:dyDescent="0.2"/>
    <row r="117" s="1" customFormat="1" ht="30" customHeight="1" x14ac:dyDescent="0.2"/>
    <row r="118" s="1" customFormat="1" ht="30" customHeight="1" x14ac:dyDescent="0.2"/>
    <row r="119" s="1" customFormat="1" ht="30" customHeight="1" x14ac:dyDescent="0.2"/>
    <row r="120" s="1" customFormat="1" ht="30" customHeight="1" x14ac:dyDescent="0.2"/>
    <row r="121" s="1" customFormat="1" ht="30" customHeight="1" x14ac:dyDescent="0.2"/>
    <row r="122" s="1" customFormat="1" ht="30" customHeight="1" x14ac:dyDescent="0.2"/>
    <row r="123" s="1" customFormat="1" ht="30" customHeight="1" x14ac:dyDescent="0.2"/>
    <row r="124" s="1" customFormat="1" ht="30" customHeight="1" x14ac:dyDescent="0.2"/>
    <row r="125" s="1" customFormat="1" ht="30" customHeight="1" x14ac:dyDescent="0.2"/>
    <row r="126" s="1" customFormat="1" ht="30" customHeight="1" x14ac:dyDescent="0.2"/>
    <row r="127" s="1" customFormat="1" ht="30" customHeight="1" x14ac:dyDescent="0.2"/>
    <row r="128" s="1" customFormat="1" ht="30" customHeight="1" x14ac:dyDescent="0.2"/>
    <row r="129" s="1" customFormat="1" ht="30" customHeight="1" x14ac:dyDescent="0.2"/>
    <row r="130" s="1" customFormat="1" ht="30" customHeight="1" x14ac:dyDescent="0.2"/>
    <row r="131" s="1" customFormat="1" ht="30" customHeight="1" x14ac:dyDescent="0.2"/>
    <row r="132" s="1" customFormat="1" ht="30" customHeight="1" x14ac:dyDescent="0.2"/>
    <row r="133" s="1" customFormat="1" ht="30" customHeight="1" x14ac:dyDescent="0.2"/>
    <row r="134" s="1" customFormat="1" ht="30" customHeight="1" x14ac:dyDescent="0.2"/>
    <row r="135" s="1" customFormat="1" ht="30" customHeight="1" x14ac:dyDescent="0.2"/>
    <row r="136" s="1" customFormat="1" ht="30" customHeight="1" x14ac:dyDescent="0.2"/>
    <row r="137" s="1" customFormat="1" ht="30" customHeight="1" x14ac:dyDescent="0.2"/>
    <row r="138" s="1" customFormat="1" ht="30" customHeight="1" x14ac:dyDescent="0.2"/>
    <row r="139" s="1" customFormat="1" ht="30" customHeight="1" x14ac:dyDescent="0.2"/>
    <row r="140" s="1" customFormat="1" ht="30" customHeight="1" x14ac:dyDescent="0.2"/>
    <row r="141" s="1" customFormat="1" ht="30" customHeight="1" x14ac:dyDescent="0.2"/>
    <row r="142" s="1" customFormat="1" ht="30" customHeight="1" x14ac:dyDescent="0.2"/>
    <row r="143" s="1" customFormat="1" ht="30" customHeight="1" x14ac:dyDescent="0.2"/>
    <row r="144" s="1" customFormat="1" ht="30" customHeight="1" x14ac:dyDescent="0.2"/>
    <row r="145" s="1" customFormat="1" ht="30" customHeight="1" x14ac:dyDescent="0.2"/>
    <row r="146" s="1" customFormat="1" ht="30" customHeight="1" x14ac:dyDescent="0.2"/>
    <row r="147" s="1" customFormat="1" ht="30" customHeight="1" x14ac:dyDescent="0.2"/>
    <row r="148" s="1" customFormat="1" ht="30" customHeight="1" x14ac:dyDescent="0.2"/>
    <row r="149" s="1" customFormat="1" ht="30" customHeight="1" x14ac:dyDescent="0.2"/>
    <row r="150" s="1" customFormat="1" ht="30" customHeight="1" x14ac:dyDescent="0.2"/>
    <row r="151" s="1" customFormat="1" ht="30" customHeight="1" x14ac:dyDescent="0.2"/>
    <row r="152" s="1" customFormat="1" ht="30" customHeight="1" x14ac:dyDescent="0.2"/>
    <row r="153" s="1" customFormat="1" ht="30" customHeight="1" x14ac:dyDescent="0.2"/>
    <row r="154" s="1" customFormat="1" ht="30" customHeight="1" x14ac:dyDescent="0.2"/>
    <row r="155" s="1" customFormat="1" ht="30" customHeight="1" x14ac:dyDescent="0.2"/>
    <row r="156" s="1" customFormat="1" ht="30" customHeight="1" x14ac:dyDescent="0.2"/>
    <row r="157" s="1" customFormat="1" ht="30" customHeight="1" x14ac:dyDescent="0.2"/>
    <row r="158" s="1" customFormat="1" ht="30" customHeight="1" x14ac:dyDescent="0.2"/>
    <row r="159" s="1" customFormat="1" ht="30" customHeight="1" x14ac:dyDescent="0.2"/>
    <row r="160" s="1" customFormat="1" ht="30" customHeight="1" x14ac:dyDescent="0.2"/>
    <row r="161" s="1" customFormat="1" ht="30" customHeight="1" x14ac:dyDescent="0.2"/>
    <row r="162" s="1" customFormat="1" ht="30" customHeight="1" x14ac:dyDescent="0.2"/>
    <row r="163" s="1" customFormat="1" ht="30" customHeight="1" x14ac:dyDescent="0.2"/>
    <row r="164" s="1" customFormat="1" ht="30" customHeight="1" x14ac:dyDescent="0.2"/>
    <row r="165" s="1" customFormat="1" ht="30" customHeight="1" x14ac:dyDescent="0.2"/>
    <row r="166" s="1" customFormat="1" ht="30" customHeight="1" x14ac:dyDescent="0.2"/>
    <row r="167" s="1" customFormat="1" ht="30" customHeight="1" x14ac:dyDescent="0.2"/>
    <row r="168" s="1" customFormat="1" ht="30" customHeight="1" x14ac:dyDescent="0.2"/>
    <row r="169" s="1" customFormat="1" ht="30" customHeight="1" x14ac:dyDescent="0.2"/>
    <row r="170" s="1" customFormat="1" ht="30" customHeight="1" x14ac:dyDescent="0.2"/>
    <row r="171" s="1" customFormat="1" ht="30" customHeight="1" x14ac:dyDescent="0.2"/>
    <row r="172" s="1" customFormat="1" ht="30" customHeight="1" x14ac:dyDescent="0.2"/>
    <row r="173" s="1" customFormat="1" ht="30" customHeight="1" x14ac:dyDescent="0.2"/>
    <row r="174" s="1" customFormat="1" ht="30" customHeight="1" x14ac:dyDescent="0.2"/>
    <row r="175" s="1" customFormat="1" ht="30" customHeight="1" x14ac:dyDescent="0.2"/>
    <row r="176" s="1" customFormat="1" ht="30" customHeight="1" x14ac:dyDescent="0.2"/>
    <row r="177" s="1" customFormat="1" ht="30" customHeight="1" x14ac:dyDescent="0.2"/>
    <row r="178" s="1" customFormat="1" ht="30" customHeight="1" x14ac:dyDescent="0.2"/>
    <row r="179" s="1" customFormat="1" ht="30" customHeight="1" x14ac:dyDescent="0.2"/>
    <row r="180" s="1" customFormat="1" ht="30" customHeight="1" x14ac:dyDescent="0.2"/>
    <row r="181" s="1" customFormat="1" ht="30" customHeight="1" x14ac:dyDescent="0.2"/>
    <row r="182" s="1" customFormat="1" ht="30" customHeight="1" x14ac:dyDescent="0.2"/>
    <row r="183" s="1" customFormat="1" ht="30" customHeight="1" x14ac:dyDescent="0.2"/>
    <row r="184" s="1" customFormat="1" ht="30" customHeight="1" x14ac:dyDescent="0.2"/>
    <row r="185" s="1" customFormat="1" ht="30" customHeight="1" x14ac:dyDescent="0.2"/>
    <row r="186" s="1" customFormat="1" ht="30" customHeight="1" x14ac:dyDescent="0.2"/>
    <row r="187" s="1" customFormat="1" ht="30" customHeight="1" x14ac:dyDescent="0.2"/>
    <row r="188" s="1" customFormat="1" ht="30" customHeight="1" x14ac:dyDescent="0.2"/>
    <row r="189" s="1" customFormat="1" ht="30" customHeight="1" x14ac:dyDescent="0.2"/>
    <row r="190" s="1" customFormat="1" ht="30" customHeight="1" x14ac:dyDescent="0.2"/>
    <row r="191" s="1" customFormat="1" ht="30" customHeight="1" x14ac:dyDescent="0.2"/>
    <row r="192" s="1" customFormat="1" ht="30" customHeight="1" x14ac:dyDescent="0.2"/>
    <row r="193" s="1" customFormat="1" ht="30" customHeight="1" x14ac:dyDescent="0.2"/>
    <row r="194" s="1" customFormat="1" ht="30" customHeight="1" x14ac:dyDescent="0.2"/>
    <row r="195" s="1" customFormat="1" ht="30" customHeight="1" x14ac:dyDescent="0.2"/>
    <row r="196" s="1" customFormat="1" ht="30" customHeight="1" x14ac:dyDescent="0.2"/>
    <row r="197" s="1" customFormat="1" ht="30" customHeight="1" x14ac:dyDescent="0.2"/>
  </sheetData>
  <sheetProtection selectLockedCells="1"/>
  <mergeCells count="4">
    <mergeCell ref="C10:C11"/>
    <mergeCell ref="B10:B11"/>
    <mergeCell ref="B19:F19"/>
    <mergeCell ref="B7:G7"/>
  </mergeCells>
  <phoneticPr fontId="2" type="noConversion"/>
  <printOptions horizontalCentered="1"/>
  <pageMargins left="0.5" right="0.5" top="0.5" bottom="0.5" header="0.25" footer="0.25"/>
  <pageSetup paperSize="9" scale="83" orientation="landscape" r:id="rId1"/>
  <headerFooter alignWithMargins="0">
    <oddFooter>&amp;RСтрана &amp;P од &amp;N</oddFooter>
  </headerFooter>
  <ignoredErrors>
    <ignoredError sqref="D22:E2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44342-9A2C-4F9E-90BD-91A2C49E81FF}">
  <sheetPr codeName="Sheet6">
    <pageSetUpPr fitToPage="1"/>
  </sheetPr>
  <dimension ref="A1:L36"/>
  <sheetViews>
    <sheetView showGridLines="0" showZeros="0" zoomScaleNormal="100" workbookViewId="0"/>
  </sheetViews>
  <sheetFormatPr defaultRowHeight="15" customHeight="1" x14ac:dyDescent="0.2"/>
  <cols>
    <col min="1" max="1" width="3.85546875" style="1" customWidth="1"/>
    <col min="2" max="2" width="8.28515625" style="2" customWidth="1"/>
    <col min="3" max="3" width="8.28515625" style="1" customWidth="1"/>
    <col min="4" max="4" width="40.140625" style="1" customWidth="1"/>
    <col min="5" max="11" width="20.7109375" style="1" customWidth="1"/>
    <col min="12" max="16384" width="9.140625" style="1"/>
  </cols>
  <sheetData>
    <row r="1" spans="1:12" s="3" customFormat="1" ht="15" customHeight="1" x14ac:dyDescent="0.2">
      <c r="A1"/>
      <c r="B1"/>
      <c r="C1"/>
      <c r="D1"/>
      <c r="E1"/>
    </row>
    <row r="2" spans="1:12" s="3" customFormat="1" ht="15" customHeight="1" x14ac:dyDescent="0.2">
      <c r="A2"/>
      <c r="B2"/>
      <c r="C2"/>
      <c r="D2"/>
      <c r="E2"/>
    </row>
    <row r="3" spans="1:12" s="3" customFormat="1" ht="15" customHeight="1" x14ac:dyDescent="0.2">
      <c r="A3"/>
      <c r="B3"/>
      <c r="C3"/>
      <c r="D3"/>
      <c r="E3"/>
    </row>
    <row r="4" spans="1:12" s="3" customFormat="1" ht="15" customHeight="1" x14ac:dyDescent="0.2">
      <c r="A4"/>
      <c r="B4"/>
      <c r="C4"/>
      <c r="D4"/>
      <c r="E4"/>
    </row>
    <row r="5" spans="1:12" s="3" customFormat="1" ht="15" customHeight="1" x14ac:dyDescent="0.2">
      <c r="A5"/>
      <c r="B5"/>
      <c r="C5"/>
      <c r="D5"/>
      <c r="E5"/>
    </row>
    <row r="6" spans="1:12" ht="15" customHeight="1" x14ac:dyDescent="0.2">
      <c r="B6" s="77"/>
    </row>
    <row r="7" spans="1:12" ht="27" customHeight="1" x14ac:dyDescent="0.2">
      <c r="B7" s="1101" t="s">
        <v>547</v>
      </c>
      <c r="C7" s="1101"/>
      <c r="D7" s="1101"/>
      <c r="E7" s="1101"/>
      <c r="F7" s="44"/>
      <c r="G7" s="44"/>
    </row>
    <row r="8" spans="1:12" ht="15.75" customHeight="1" x14ac:dyDescent="0.2">
      <c r="B8" s="44"/>
      <c r="C8" s="44"/>
      <c r="D8" s="44"/>
      <c r="E8" s="44"/>
      <c r="F8" s="44"/>
      <c r="G8" s="44"/>
    </row>
    <row r="9" spans="1:12" ht="15" customHeight="1" thickBot="1" x14ac:dyDescent="0.25">
      <c r="E9" s="31" t="s">
        <v>451</v>
      </c>
      <c r="F9" s="31"/>
      <c r="G9" s="31"/>
      <c r="I9" s="40"/>
    </row>
    <row r="10" spans="1:12" ht="15" customHeight="1" thickTop="1" x14ac:dyDescent="0.2">
      <c r="B10" s="1107" t="s">
        <v>368</v>
      </c>
      <c r="C10" s="1108"/>
      <c r="D10" s="1108"/>
      <c r="E10" s="1109"/>
      <c r="F10" s="36"/>
      <c r="G10" s="3"/>
      <c r="H10" s="20"/>
    </row>
    <row r="11" spans="1:12" ht="51" x14ac:dyDescent="0.2">
      <c r="B11" s="48" t="s">
        <v>284</v>
      </c>
      <c r="C11" s="14" t="s">
        <v>537</v>
      </c>
      <c r="D11" s="43" t="s">
        <v>348</v>
      </c>
      <c r="E11" s="118" t="s">
        <v>467</v>
      </c>
      <c r="F11" s="119"/>
      <c r="G11" s="119"/>
      <c r="H11" s="119"/>
      <c r="I11" s="39"/>
    </row>
    <row r="12" spans="1:12" ht="15" customHeight="1" x14ac:dyDescent="0.2">
      <c r="B12" s="78">
        <v>1</v>
      </c>
      <c r="C12" s="617">
        <v>30</v>
      </c>
      <c r="D12" s="32" t="s">
        <v>214</v>
      </c>
      <c r="E12" s="286"/>
      <c r="F12" s="41"/>
      <c r="G12" s="41"/>
      <c r="H12" s="41"/>
      <c r="I12" s="41"/>
      <c r="L12"/>
    </row>
    <row r="13" spans="1:12" ht="15" customHeight="1" x14ac:dyDescent="0.2">
      <c r="B13" s="79">
        <v>2</v>
      </c>
      <c r="C13" s="618">
        <v>31</v>
      </c>
      <c r="D13" s="33" t="s">
        <v>404</v>
      </c>
      <c r="E13" s="287"/>
      <c r="F13" s="41"/>
      <c r="G13" s="41"/>
      <c r="H13" s="41"/>
      <c r="I13" s="41"/>
      <c r="L13"/>
    </row>
    <row r="14" spans="1:12" ht="15" customHeight="1" x14ac:dyDescent="0.2">
      <c r="B14" s="79">
        <v>3</v>
      </c>
      <c r="C14" s="618">
        <v>32</v>
      </c>
      <c r="D14" s="33" t="s">
        <v>405</v>
      </c>
      <c r="E14" s="287"/>
      <c r="F14" s="41"/>
      <c r="G14" s="41"/>
      <c r="H14" s="41"/>
      <c r="I14" s="41"/>
    </row>
    <row r="15" spans="1:12" ht="15" customHeight="1" x14ac:dyDescent="0.2">
      <c r="B15" s="79">
        <v>4</v>
      </c>
      <c r="C15" s="618">
        <v>33</v>
      </c>
      <c r="D15" s="33" t="s">
        <v>406</v>
      </c>
      <c r="E15" s="287"/>
      <c r="F15" s="41"/>
      <c r="G15" s="41"/>
      <c r="H15" s="41"/>
      <c r="I15" s="41"/>
    </row>
    <row r="16" spans="1:12" ht="15" customHeight="1" x14ac:dyDescent="0.2">
      <c r="B16" s="79">
        <v>5</v>
      </c>
      <c r="C16" s="618">
        <v>34</v>
      </c>
      <c r="D16" s="33" t="s">
        <v>215</v>
      </c>
      <c r="E16" s="287"/>
      <c r="F16" s="41"/>
      <c r="G16" s="41"/>
      <c r="H16" s="41"/>
      <c r="I16" s="41"/>
    </row>
    <row r="17" spans="2:10" ht="15" customHeight="1" x14ac:dyDescent="0.2">
      <c r="B17" s="79">
        <v>6</v>
      </c>
      <c r="C17" s="619">
        <v>35</v>
      </c>
      <c r="D17" s="34" t="s">
        <v>407</v>
      </c>
      <c r="E17" s="287"/>
      <c r="F17" s="41"/>
      <c r="G17" s="41"/>
      <c r="H17" s="41"/>
      <c r="I17" s="41"/>
    </row>
    <row r="18" spans="2:10" ht="15" customHeight="1" x14ac:dyDescent="0.2">
      <c r="B18" s="80">
        <v>7</v>
      </c>
      <c r="C18" s="620" t="s">
        <v>538</v>
      </c>
      <c r="D18" s="156" t="s">
        <v>414</v>
      </c>
      <c r="E18" s="288"/>
      <c r="F18" s="41"/>
      <c r="G18" s="41"/>
      <c r="H18" s="41"/>
      <c r="I18" s="41"/>
    </row>
    <row r="19" spans="2:10" ht="15" customHeight="1" thickBot="1" x14ac:dyDescent="0.25">
      <c r="B19" s="81">
        <v>8</v>
      </c>
      <c r="C19" s="623"/>
      <c r="D19" s="35" t="s">
        <v>415</v>
      </c>
      <c r="E19" s="37">
        <f>E12+E13+E14+E15+E16-E17-E18</f>
        <v>0</v>
      </c>
      <c r="F19" s="152"/>
      <c r="G19" s="152"/>
      <c r="H19" s="41"/>
      <c r="I19" s="41"/>
    </row>
    <row r="20" spans="2:10" ht="15" customHeight="1" thickTop="1" x14ac:dyDescent="0.2">
      <c r="H20" s="3"/>
    </row>
    <row r="21" spans="2:10" ht="15" customHeight="1" x14ac:dyDescent="0.2">
      <c r="B21" s="1100" t="s">
        <v>548</v>
      </c>
      <c r="C21" s="1100"/>
      <c r="D21" s="1100"/>
      <c r="E21" s="1100"/>
      <c r="F21" s="1100"/>
      <c r="G21" s="1100"/>
      <c r="H21" s="1100"/>
      <c r="I21" s="36"/>
      <c r="J21" s="36"/>
    </row>
    <row r="22" spans="2:10" ht="15" customHeight="1" thickBot="1" x14ac:dyDescent="0.25"/>
    <row r="23" spans="2:10" ht="15" customHeight="1" thickTop="1" x14ac:dyDescent="0.2">
      <c r="B23" s="1107" t="s">
        <v>369</v>
      </c>
      <c r="C23" s="1108"/>
      <c r="D23" s="1108"/>
      <c r="E23" s="1108"/>
      <c r="F23" s="1108"/>
      <c r="G23" s="1108"/>
      <c r="H23" s="1109"/>
    </row>
    <row r="24" spans="2:10" ht="15" customHeight="1" x14ac:dyDescent="0.2">
      <c r="B24" s="1105" t="s">
        <v>284</v>
      </c>
      <c r="C24" s="1098" t="s">
        <v>537</v>
      </c>
      <c r="D24" s="1106" t="s">
        <v>348</v>
      </c>
      <c r="E24" s="1102" t="s">
        <v>468</v>
      </c>
      <c r="F24" s="1103"/>
      <c r="G24" s="1103"/>
      <c r="H24" s="1104"/>
    </row>
    <row r="25" spans="2:10" s="44" customFormat="1" ht="38.25" customHeight="1" x14ac:dyDescent="0.2">
      <c r="B25" s="1105"/>
      <c r="C25" s="1099"/>
      <c r="D25" s="1106"/>
      <c r="E25" s="43" t="s">
        <v>455</v>
      </c>
      <c r="F25" s="45" t="s">
        <v>254</v>
      </c>
      <c r="G25" s="67" t="str">
        <f>"Планирани износ расхода од камата у "&amp;'Poc. strana'!C19&amp;". години (у 000 дин.)"</f>
        <v>Планирани износ расхода од камата у . години (у 000 дин.)</v>
      </c>
      <c r="H25" s="196" t="str">
        <f>"Планирани износ отплате обавеза у "&amp;'Poc. strana'!C19&amp;". години (у 000 дин.)"</f>
        <v>Планирани износ отплате обавеза у . години (у 000 дин.)</v>
      </c>
    </row>
    <row r="26" spans="2:10" ht="15" customHeight="1" x14ac:dyDescent="0.2">
      <c r="B26" s="78">
        <v>1</v>
      </c>
      <c r="C26" s="617">
        <v>41</v>
      </c>
      <c r="D26" s="32" t="s">
        <v>408</v>
      </c>
      <c r="E26" s="46">
        <f>SUM(E27:E29)</f>
        <v>0</v>
      </c>
      <c r="F26" s="317">
        <f>IF(E26=0,,((E27*(1+F27)+E28*(1+F28)+E29*(1+F29))/E26-1))</f>
        <v>0</v>
      </c>
      <c r="G26" s="193">
        <f>SUM(G27:G29)</f>
        <v>0</v>
      </c>
      <c r="H26" s="197">
        <f>SUM(H27:H29)</f>
        <v>0</v>
      </c>
    </row>
    <row r="27" spans="2:10" ht="15" customHeight="1" x14ac:dyDescent="0.2">
      <c r="B27" s="79" t="s">
        <v>314</v>
      </c>
      <c r="C27" s="618">
        <v>414</v>
      </c>
      <c r="D27" s="33" t="s">
        <v>409</v>
      </c>
      <c r="E27" s="283"/>
      <c r="F27" s="318"/>
      <c r="G27" s="289"/>
      <c r="H27" s="287"/>
    </row>
    <row r="28" spans="2:10" ht="15" customHeight="1" x14ac:dyDescent="0.2">
      <c r="B28" s="79" t="s">
        <v>315</v>
      </c>
      <c r="C28" s="618">
        <v>415</v>
      </c>
      <c r="D28" s="33" t="s">
        <v>410</v>
      </c>
      <c r="E28" s="283"/>
      <c r="F28" s="318"/>
      <c r="G28" s="289"/>
      <c r="H28" s="287"/>
    </row>
    <row r="29" spans="2:10" ht="25.5" x14ac:dyDescent="0.2">
      <c r="B29" s="79" t="s">
        <v>316</v>
      </c>
      <c r="C29" s="621" t="s">
        <v>539</v>
      </c>
      <c r="D29" s="33" t="s">
        <v>216</v>
      </c>
      <c r="E29" s="283"/>
      <c r="F29" s="318"/>
      <c r="G29" s="289"/>
      <c r="H29" s="287"/>
    </row>
    <row r="30" spans="2:10" ht="25.5" x14ac:dyDescent="0.2">
      <c r="B30" s="79" t="s">
        <v>270</v>
      </c>
      <c r="C30" s="621" t="s">
        <v>540</v>
      </c>
      <c r="D30" s="33" t="s">
        <v>411</v>
      </c>
      <c r="E30" s="47">
        <f>SUM(E31:E34)</f>
        <v>0</v>
      </c>
      <c r="F30" s="319">
        <f>IF(E30=0,,((E31*(1+F31)+E32*(1+F32)+E33*(1+F33)+E34*(1+F34))/E30-1))</f>
        <v>0</v>
      </c>
      <c r="G30" s="194">
        <f>SUM(G31:G34)</f>
        <v>0</v>
      </c>
      <c r="H30" s="198">
        <f>SUM(H31:H34)</f>
        <v>0</v>
      </c>
    </row>
    <row r="31" spans="2:10" ht="15" customHeight="1" x14ac:dyDescent="0.2">
      <c r="B31" s="79" t="s">
        <v>317</v>
      </c>
      <c r="C31" s="618">
        <v>422</v>
      </c>
      <c r="D31" s="33" t="s">
        <v>412</v>
      </c>
      <c r="E31" s="283"/>
      <c r="F31" s="318"/>
      <c r="G31" s="289"/>
      <c r="H31" s="287"/>
    </row>
    <row r="32" spans="2:10" ht="15" customHeight="1" x14ac:dyDescent="0.2">
      <c r="B32" s="79" t="s">
        <v>318</v>
      </c>
      <c r="C32" s="618">
        <v>423</v>
      </c>
      <c r="D32" s="33" t="s">
        <v>413</v>
      </c>
      <c r="E32" s="283"/>
      <c r="F32" s="318"/>
      <c r="G32" s="289"/>
      <c r="H32" s="287"/>
    </row>
    <row r="33" spans="2:8" ht="25.5" x14ac:dyDescent="0.2">
      <c r="B33" s="79" t="s">
        <v>319</v>
      </c>
      <c r="C33" s="618" t="s">
        <v>541</v>
      </c>
      <c r="D33" s="271" t="s">
        <v>217</v>
      </c>
      <c r="E33" s="283"/>
      <c r="F33" s="318"/>
      <c r="G33" s="289"/>
      <c r="H33" s="287"/>
    </row>
    <row r="34" spans="2:8" ht="25.5" x14ac:dyDescent="0.2">
      <c r="B34" s="80" t="s">
        <v>329</v>
      </c>
      <c r="C34" s="622" t="s">
        <v>542</v>
      </c>
      <c r="D34" s="34" t="s">
        <v>218</v>
      </c>
      <c r="E34" s="290"/>
      <c r="F34" s="320"/>
      <c r="G34" s="291"/>
      <c r="H34" s="288"/>
    </row>
    <row r="35" spans="2:8" ht="15" customHeight="1" thickBot="1" x14ac:dyDescent="0.25">
      <c r="B35" s="81" t="s">
        <v>271</v>
      </c>
      <c r="C35" s="623"/>
      <c r="D35" s="35" t="s">
        <v>416</v>
      </c>
      <c r="E35" s="38">
        <f>E26+E30</f>
        <v>0</v>
      </c>
      <c r="F35" s="202">
        <f>IF(E35=0,,((E27*(1+F27)+E28*(1+F28)+E29*(1+F29)+E31*(1+F31)+E32*(1+F32)+E33*(1+F33)+E34*(1+F34))/E35-1))</f>
        <v>0</v>
      </c>
      <c r="G35" s="195">
        <f>G26+G30</f>
        <v>0</v>
      </c>
      <c r="H35" s="37">
        <f>H26+H30</f>
        <v>0</v>
      </c>
    </row>
    <row r="36" spans="2:8" ht="15" customHeight="1" thickTop="1" x14ac:dyDescent="0.2">
      <c r="F36" s="201"/>
    </row>
  </sheetData>
  <sheetProtection formatColumns="0" selectLockedCells="1"/>
  <mergeCells count="8">
    <mergeCell ref="C24:C25"/>
    <mergeCell ref="B21:H21"/>
    <mergeCell ref="B7:E7"/>
    <mergeCell ref="E24:H24"/>
    <mergeCell ref="B24:B25"/>
    <mergeCell ref="D24:D25"/>
    <mergeCell ref="B10:E10"/>
    <mergeCell ref="B23:H23"/>
  </mergeCells>
  <phoneticPr fontId="2" type="noConversion"/>
  <printOptions horizontalCentered="1"/>
  <pageMargins left="0.23622047244094499" right="0.23622047244094499" top="0.511811023622047" bottom="0.511811023622047" header="0.23622047244094499" footer="0.23622047244094499"/>
  <pageSetup paperSize="9" scale="73" orientation="landscape" r:id="rId1"/>
  <headerFooter alignWithMargins="0">
    <oddFooter>&amp;R&amp;"Arial Narrow,Regular"Страна &amp;P од &amp;N</oddFooter>
  </headerFooter>
  <rowBreaks count="1" manualBreakCount="1">
    <brk id="20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5FD2-06F6-4D94-BF02-81E32051473A}">
  <sheetPr>
    <pageSetUpPr fitToPage="1"/>
  </sheetPr>
  <dimension ref="A1:BZ163"/>
  <sheetViews>
    <sheetView showGridLines="0" showZeros="0" zoomScale="75" zoomScaleNormal="75" workbookViewId="0"/>
  </sheetViews>
  <sheetFormatPr defaultRowHeight="21.95" customHeight="1" x14ac:dyDescent="0.2"/>
  <cols>
    <col min="1" max="1" width="3.42578125" style="5" customWidth="1"/>
    <col min="2" max="2" width="9" style="6" customWidth="1"/>
    <col min="3" max="3" width="7.85546875" style="5" customWidth="1"/>
    <col min="4" max="4" width="61.5703125" style="5" customWidth="1"/>
    <col min="5" max="21" width="20.7109375" style="5" customWidth="1"/>
    <col min="22" max="22" width="9.140625" style="5"/>
    <col min="23" max="23" width="19.85546875" style="5" customWidth="1"/>
    <col min="24" max="24" width="12.5703125" style="5" customWidth="1"/>
    <col min="25" max="25" width="13" style="5" customWidth="1"/>
    <col min="26" max="29" width="9.140625" style="5"/>
    <col min="30" max="30" width="12.85546875" style="5" bestFit="1" customWidth="1"/>
    <col min="31" max="31" width="10.85546875" style="5" bestFit="1" customWidth="1"/>
    <col min="32" max="35" width="9.140625" style="5"/>
    <col min="36" max="36" width="11.5703125" style="5" customWidth="1"/>
    <col min="37" max="40" width="9.140625" style="5"/>
    <col min="41" max="41" width="12.7109375" style="5" customWidth="1"/>
    <col min="42" max="256" width="9.140625" style="5"/>
    <col min="257" max="257" width="3.42578125" style="5" customWidth="1"/>
    <col min="258" max="258" width="9" style="5" customWidth="1"/>
    <col min="259" max="259" width="7.85546875" style="5" customWidth="1"/>
    <col min="260" max="260" width="61.5703125" style="5" customWidth="1"/>
    <col min="261" max="277" width="20.7109375" style="5" customWidth="1"/>
    <col min="278" max="278" width="9.140625" style="5"/>
    <col min="279" max="279" width="19.85546875" style="5" customWidth="1"/>
    <col min="280" max="280" width="12.5703125" style="5" customWidth="1"/>
    <col min="281" max="281" width="13" style="5" customWidth="1"/>
    <col min="282" max="285" width="9.140625" style="5"/>
    <col min="286" max="286" width="12.85546875" style="5" bestFit="1" customWidth="1"/>
    <col min="287" max="287" width="10.85546875" style="5" bestFit="1" customWidth="1"/>
    <col min="288" max="291" width="9.140625" style="5"/>
    <col min="292" max="292" width="11.5703125" style="5" customWidth="1"/>
    <col min="293" max="296" width="9.140625" style="5"/>
    <col min="297" max="297" width="12.7109375" style="5" customWidth="1"/>
    <col min="298" max="512" width="9.140625" style="5"/>
    <col min="513" max="513" width="3.42578125" style="5" customWidth="1"/>
    <col min="514" max="514" width="9" style="5" customWidth="1"/>
    <col min="515" max="515" width="7.85546875" style="5" customWidth="1"/>
    <col min="516" max="516" width="61.5703125" style="5" customWidth="1"/>
    <col min="517" max="533" width="20.7109375" style="5" customWidth="1"/>
    <col min="534" max="534" width="9.140625" style="5"/>
    <col min="535" max="535" width="19.85546875" style="5" customWidth="1"/>
    <col min="536" max="536" width="12.5703125" style="5" customWidth="1"/>
    <col min="537" max="537" width="13" style="5" customWidth="1"/>
    <col min="538" max="541" width="9.140625" style="5"/>
    <col min="542" max="542" width="12.85546875" style="5" bestFit="1" customWidth="1"/>
    <col min="543" max="543" width="10.85546875" style="5" bestFit="1" customWidth="1"/>
    <col min="544" max="547" width="9.140625" style="5"/>
    <col min="548" max="548" width="11.5703125" style="5" customWidth="1"/>
    <col min="549" max="552" width="9.140625" style="5"/>
    <col min="553" max="553" width="12.7109375" style="5" customWidth="1"/>
    <col min="554" max="768" width="9.140625" style="5"/>
    <col min="769" max="769" width="3.42578125" style="5" customWidth="1"/>
    <col min="770" max="770" width="9" style="5" customWidth="1"/>
    <col min="771" max="771" width="7.85546875" style="5" customWidth="1"/>
    <col min="772" max="772" width="61.5703125" style="5" customWidth="1"/>
    <col min="773" max="789" width="20.7109375" style="5" customWidth="1"/>
    <col min="790" max="790" width="9.140625" style="5"/>
    <col min="791" max="791" width="19.85546875" style="5" customWidth="1"/>
    <col min="792" max="792" width="12.5703125" style="5" customWidth="1"/>
    <col min="793" max="793" width="13" style="5" customWidth="1"/>
    <col min="794" max="797" width="9.140625" style="5"/>
    <col min="798" max="798" width="12.85546875" style="5" bestFit="1" customWidth="1"/>
    <col min="799" max="799" width="10.85546875" style="5" bestFit="1" customWidth="1"/>
    <col min="800" max="803" width="9.140625" style="5"/>
    <col min="804" max="804" width="11.5703125" style="5" customWidth="1"/>
    <col min="805" max="808" width="9.140625" style="5"/>
    <col min="809" max="809" width="12.7109375" style="5" customWidth="1"/>
    <col min="810" max="1024" width="9.140625" style="5"/>
    <col min="1025" max="1025" width="3.42578125" style="5" customWidth="1"/>
    <col min="1026" max="1026" width="9" style="5" customWidth="1"/>
    <col min="1027" max="1027" width="7.85546875" style="5" customWidth="1"/>
    <col min="1028" max="1028" width="61.5703125" style="5" customWidth="1"/>
    <col min="1029" max="1045" width="20.7109375" style="5" customWidth="1"/>
    <col min="1046" max="1046" width="9.140625" style="5"/>
    <col min="1047" max="1047" width="19.85546875" style="5" customWidth="1"/>
    <col min="1048" max="1048" width="12.5703125" style="5" customWidth="1"/>
    <col min="1049" max="1049" width="13" style="5" customWidth="1"/>
    <col min="1050" max="1053" width="9.140625" style="5"/>
    <col min="1054" max="1054" width="12.85546875" style="5" bestFit="1" customWidth="1"/>
    <col min="1055" max="1055" width="10.85546875" style="5" bestFit="1" customWidth="1"/>
    <col min="1056" max="1059" width="9.140625" style="5"/>
    <col min="1060" max="1060" width="11.5703125" style="5" customWidth="1"/>
    <col min="1061" max="1064" width="9.140625" style="5"/>
    <col min="1065" max="1065" width="12.7109375" style="5" customWidth="1"/>
    <col min="1066" max="1280" width="9.140625" style="5"/>
    <col min="1281" max="1281" width="3.42578125" style="5" customWidth="1"/>
    <col min="1282" max="1282" width="9" style="5" customWidth="1"/>
    <col min="1283" max="1283" width="7.85546875" style="5" customWidth="1"/>
    <col min="1284" max="1284" width="61.5703125" style="5" customWidth="1"/>
    <col min="1285" max="1301" width="20.7109375" style="5" customWidth="1"/>
    <col min="1302" max="1302" width="9.140625" style="5"/>
    <col min="1303" max="1303" width="19.85546875" style="5" customWidth="1"/>
    <col min="1304" max="1304" width="12.5703125" style="5" customWidth="1"/>
    <col min="1305" max="1305" width="13" style="5" customWidth="1"/>
    <col min="1306" max="1309" width="9.140625" style="5"/>
    <col min="1310" max="1310" width="12.85546875" style="5" bestFit="1" customWidth="1"/>
    <col min="1311" max="1311" width="10.85546875" style="5" bestFit="1" customWidth="1"/>
    <col min="1312" max="1315" width="9.140625" style="5"/>
    <col min="1316" max="1316" width="11.5703125" style="5" customWidth="1"/>
    <col min="1317" max="1320" width="9.140625" style="5"/>
    <col min="1321" max="1321" width="12.7109375" style="5" customWidth="1"/>
    <col min="1322" max="1536" width="9.140625" style="5"/>
    <col min="1537" max="1537" width="3.42578125" style="5" customWidth="1"/>
    <col min="1538" max="1538" width="9" style="5" customWidth="1"/>
    <col min="1539" max="1539" width="7.85546875" style="5" customWidth="1"/>
    <col min="1540" max="1540" width="61.5703125" style="5" customWidth="1"/>
    <col min="1541" max="1557" width="20.7109375" style="5" customWidth="1"/>
    <col min="1558" max="1558" width="9.140625" style="5"/>
    <col min="1559" max="1559" width="19.85546875" style="5" customWidth="1"/>
    <col min="1560" max="1560" width="12.5703125" style="5" customWidth="1"/>
    <col min="1561" max="1561" width="13" style="5" customWidth="1"/>
    <col min="1562" max="1565" width="9.140625" style="5"/>
    <col min="1566" max="1566" width="12.85546875" style="5" bestFit="1" customWidth="1"/>
    <col min="1567" max="1567" width="10.85546875" style="5" bestFit="1" customWidth="1"/>
    <col min="1568" max="1571" width="9.140625" style="5"/>
    <col min="1572" max="1572" width="11.5703125" style="5" customWidth="1"/>
    <col min="1573" max="1576" width="9.140625" style="5"/>
    <col min="1577" max="1577" width="12.7109375" style="5" customWidth="1"/>
    <col min="1578" max="1792" width="9.140625" style="5"/>
    <col min="1793" max="1793" width="3.42578125" style="5" customWidth="1"/>
    <col min="1794" max="1794" width="9" style="5" customWidth="1"/>
    <col min="1795" max="1795" width="7.85546875" style="5" customWidth="1"/>
    <col min="1796" max="1796" width="61.5703125" style="5" customWidth="1"/>
    <col min="1797" max="1813" width="20.7109375" style="5" customWidth="1"/>
    <col min="1814" max="1814" width="9.140625" style="5"/>
    <col min="1815" max="1815" width="19.85546875" style="5" customWidth="1"/>
    <col min="1816" max="1816" width="12.5703125" style="5" customWidth="1"/>
    <col min="1817" max="1817" width="13" style="5" customWidth="1"/>
    <col min="1818" max="1821" width="9.140625" style="5"/>
    <col min="1822" max="1822" width="12.85546875" style="5" bestFit="1" customWidth="1"/>
    <col min="1823" max="1823" width="10.85546875" style="5" bestFit="1" customWidth="1"/>
    <col min="1824" max="1827" width="9.140625" style="5"/>
    <col min="1828" max="1828" width="11.5703125" style="5" customWidth="1"/>
    <col min="1829" max="1832" width="9.140625" style="5"/>
    <col min="1833" max="1833" width="12.7109375" style="5" customWidth="1"/>
    <col min="1834" max="2048" width="9.140625" style="5"/>
    <col min="2049" max="2049" width="3.42578125" style="5" customWidth="1"/>
    <col min="2050" max="2050" width="9" style="5" customWidth="1"/>
    <col min="2051" max="2051" width="7.85546875" style="5" customWidth="1"/>
    <col min="2052" max="2052" width="61.5703125" style="5" customWidth="1"/>
    <col min="2053" max="2069" width="20.7109375" style="5" customWidth="1"/>
    <col min="2070" max="2070" width="9.140625" style="5"/>
    <col min="2071" max="2071" width="19.85546875" style="5" customWidth="1"/>
    <col min="2072" max="2072" width="12.5703125" style="5" customWidth="1"/>
    <col min="2073" max="2073" width="13" style="5" customWidth="1"/>
    <col min="2074" max="2077" width="9.140625" style="5"/>
    <col min="2078" max="2078" width="12.85546875" style="5" bestFit="1" customWidth="1"/>
    <col min="2079" max="2079" width="10.85546875" style="5" bestFit="1" customWidth="1"/>
    <col min="2080" max="2083" width="9.140625" style="5"/>
    <col min="2084" max="2084" width="11.5703125" style="5" customWidth="1"/>
    <col min="2085" max="2088" width="9.140625" style="5"/>
    <col min="2089" max="2089" width="12.7109375" style="5" customWidth="1"/>
    <col min="2090" max="2304" width="9.140625" style="5"/>
    <col min="2305" max="2305" width="3.42578125" style="5" customWidth="1"/>
    <col min="2306" max="2306" width="9" style="5" customWidth="1"/>
    <col min="2307" max="2307" width="7.85546875" style="5" customWidth="1"/>
    <col min="2308" max="2308" width="61.5703125" style="5" customWidth="1"/>
    <col min="2309" max="2325" width="20.7109375" style="5" customWidth="1"/>
    <col min="2326" max="2326" width="9.140625" style="5"/>
    <col min="2327" max="2327" width="19.85546875" style="5" customWidth="1"/>
    <col min="2328" max="2328" width="12.5703125" style="5" customWidth="1"/>
    <col min="2329" max="2329" width="13" style="5" customWidth="1"/>
    <col min="2330" max="2333" width="9.140625" style="5"/>
    <col min="2334" max="2334" width="12.85546875" style="5" bestFit="1" customWidth="1"/>
    <col min="2335" max="2335" width="10.85546875" style="5" bestFit="1" customWidth="1"/>
    <col min="2336" max="2339" width="9.140625" style="5"/>
    <col min="2340" max="2340" width="11.5703125" style="5" customWidth="1"/>
    <col min="2341" max="2344" width="9.140625" style="5"/>
    <col min="2345" max="2345" width="12.7109375" style="5" customWidth="1"/>
    <col min="2346" max="2560" width="9.140625" style="5"/>
    <col min="2561" max="2561" width="3.42578125" style="5" customWidth="1"/>
    <col min="2562" max="2562" width="9" style="5" customWidth="1"/>
    <col min="2563" max="2563" width="7.85546875" style="5" customWidth="1"/>
    <col min="2564" max="2564" width="61.5703125" style="5" customWidth="1"/>
    <col min="2565" max="2581" width="20.7109375" style="5" customWidth="1"/>
    <col min="2582" max="2582" width="9.140625" style="5"/>
    <col min="2583" max="2583" width="19.85546875" style="5" customWidth="1"/>
    <col min="2584" max="2584" width="12.5703125" style="5" customWidth="1"/>
    <col min="2585" max="2585" width="13" style="5" customWidth="1"/>
    <col min="2586" max="2589" width="9.140625" style="5"/>
    <col min="2590" max="2590" width="12.85546875" style="5" bestFit="1" customWidth="1"/>
    <col min="2591" max="2591" width="10.85546875" style="5" bestFit="1" customWidth="1"/>
    <col min="2592" max="2595" width="9.140625" style="5"/>
    <col min="2596" max="2596" width="11.5703125" style="5" customWidth="1"/>
    <col min="2597" max="2600" width="9.140625" style="5"/>
    <col min="2601" max="2601" width="12.7109375" style="5" customWidth="1"/>
    <col min="2602" max="2816" width="9.140625" style="5"/>
    <col min="2817" max="2817" width="3.42578125" style="5" customWidth="1"/>
    <col min="2818" max="2818" width="9" style="5" customWidth="1"/>
    <col min="2819" max="2819" width="7.85546875" style="5" customWidth="1"/>
    <col min="2820" max="2820" width="61.5703125" style="5" customWidth="1"/>
    <col min="2821" max="2837" width="20.7109375" style="5" customWidth="1"/>
    <col min="2838" max="2838" width="9.140625" style="5"/>
    <col min="2839" max="2839" width="19.85546875" style="5" customWidth="1"/>
    <col min="2840" max="2840" width="12.5703125" style="5" customWidth="1"/>
    <col min="2841" max="2841" width="13" style="5" customWidth="1"/>
    <col min="2842" max="2845" width="9.140625" style="5"/>
    <col min="2846" max="2846" width="12.85546875" style="5" bestFit="1" customWidth="1"/>
    <col min="2847" max="2847" width="10.85546875" style="5" bestFit="1" customWidth="1"/>
    <col min="2848" max="2851" width="9.140625" style="5"/>
    <col min="2852" max="2852" width="11.5703125" style="5" customWidth="1"/>
    <col min="2853" max="2856" width="9.140625" style="5"/>
    <col min="2857" max="2857" width="12.7109375" style="5" customWidth="1"/>
    <col min="2858" max="3072" width="9.140625" style="5"/>
    <col min="3073" max="3073" width="3.42578125" style="5" customWidth="1"/>
    <col min="3074" max="3074" width="9" style="5" customWidth="1"/>
    <col min="3075" max="3075" width="7.85546875" style="5" customWidth="1"/>
    <col min="3076" max="3076" width="61.5703125" style="5" customWidth="1"/>
    <col min="3077" max="3093" width="20.7109375" style="5" customWidth="1"/>
    <col min="3094" max="3094" width="9.140625" style="5"/>
    <col min="3095" max="3095" width="19.85546875" style="5" customWidth="1"/>
    <col min="3096" max="3096" width="12.5703125" style="5" customWidth="1"/>
    <col min="3097" max="3097" width="13" style="5" customWidth="1"/>
    <col min="3098" max="3101" width="9.140625" style="5"/>
    <col min="3102" max="3102" width="12.85546875" style="5" bestFit="1" customWidth="1"/>
    <col min="3103" max="3103" width="10.85546875" style="5" bestFit="1" customWidth="1"/>
    <col min="3104" max="3107" width="9.140625" style="5"/>
    <col min="3108" max="3108" width="11.5703125" style="5" customWidth="1"/>
    <col min="3109" max="3112" width="9.140625" style="5"/>
    <col min="3113" max="3113" width="12.7109375" style="5" customWidth="1"/>
    <col min="3114" max="3328" width="9.140625" style="5"/>
    <col min="3329" max="3329" width="3.42578125" style="5" customWidth="1"/>
    <col min="3330" max="3330" width="9" style="5" customWidth="1"/>
    <col min="3331" max="3331" width="7.85546875" style="5" customWidth="1"/>
    <col min="3332" max="3332" width="61.5703125" style="5" customWidth="1"/>
    <col min="3333" max="3349" width="20.7109375" style="5" customWidth="1"/>
    <col min="3350" max="3350" width="9.140625" style="5"/>
    <col min="3351" max="3351" width="19.85546875" style="5" customWidth="1"/>
    <col min="3352" max="3352" width="12.5703125" style="5" customWidth="1"/>
    <col min="3353" max="3353" width="13" style="5" customWidth="1"/>
    <col min="3354" max="3357" width="9.140625" style="5"/>
    <col min="3358" max="3358" width="12.85546875" style="5" bestFit="1" customWidth="1"/>
    <col min="3359" max="3359" width="10.85546875" style="5" bestFit="1" customWidth="1"/>
    <col min="3360" max="3363" width="9.140625" style="5"/>
    <col min="3364" max="3364" width="11.5703125" style="5" customWidth="1"/>
    <col min="3365" max="3368" width="9.140625" style="5"/>
    <col min="3369" max="3369" width="12.7109375" style="5" customWidth="1"/>
    <col min="3370" max="3584" width="9.140625" style="5"/>
    <col min="3585" max="3585" width="3.42578125" style="5" customWidth="1"/>
    <col min="3586" max="3586" width="9" style="5" customWidth="1"/>
    <col min="3587" max="3587" width="7.85546875" style="5" customWidth="1"/>
    <col min="3588" max="3588" width="61.5703125" style="5" customWidth="1"/>
    <col min="3589" max="3605" width="20.7109375" style="5" customWidth="1"/>
    <col min="3606" max="3606" width="9.140625" style="5"/>
    <col min="3607" max="3607" width="19.85546875" style="5" customWidth="1"/>
    <col min="3608" max="3608" width="12.5703125" style="5" customWidth="1"/>
    <col min="3609" max="3609" width="13" style="5" customWidth="1"/>
    <col min="3610" max="3613" width="9.140625" style="5"/>
    <col min="3614" max="3614" width="12.85546875" style="5" bestFit="1" customWidth="1"/>
    <col min="3615" max="3615" width="10.85546875" style="5" bestFit="1" customWidth="1"/>
    <col min="3616" max="3619" width="9.140625" style="5"/>
    <col min="3620" max="3620" width="11.5703125" style="5" customWidth="1"/>
    <col min="3621" max="3624" width="9.140625" style="5"/>
    <col min="3625" max="3625" width="12.7109375" style="5" customWidth="1"/>
    <col min="3626" max="3840" width="9.140625" style="5"/>
    <col min="3841" max="3841" width="3.42578125" style="5" customWidth="1"/>
    <col min="3842" max="3842" width="9" style="5" customWidth="1"/>
    <col min="3843" max="3843" width="7.85546875" style="5" customWidth="1"/>
    <col min="3844" max="3844" width="61.5703125" style="5" customWidth="1"/>
    <col min="3845" max="3861" width="20.7109375" style="5" customWidth="1"/>
    <col min="3862" max="3862" width="9.140625" style="5"/>
    <col min="3863" max="3863" width="19.85546875" style="5" customWidth="1"/>
    <col min="3864" max="3864" width="12.5703125" style="5" customWidth="1"/>
    <col min="3865" max="3865" width="13" style="5" customWidth="1"/>
    <col min="3866" max="3869" width="9.140625" style="5"/>
    <col min="3870" max="3870" width="12.85546875" style="5" bestFit="1" customWidth="1"/>
    <col min="3871" max="3871" width="10.85546875" style="5" bestFit="1" customWidth="1"/>
    <col min="3872" max="3875" width="9.140625" style="5"/>
    <col min="3876" max="3876" width="11.5703125" style="5" customWidth="1"/>
    <col min="3877" max="3880" width="9.140625" style="5"/>
    <col min="3881" max="3881" width="12.7109375" style="5" customWidth="1"/>
    <col min="3882" max="4096" width="9.140625" style="5"/>
    <col min="4097" max="4097" width="3.42578125" style="5" customWidth="1"/>
    <col min="4098" max="4098" width="9" style="5" customWidth="1"/>
    <col min="4099" max="4099" width="7.85546875" style="5" customWidth="1"/>
    <col min="4100" max="4100" width="61.5703125" style="5" customWidth="1"/>
    <col min="4101" max="4117" width="20.7109375" style="5" customWidth="1"/>
    <col min="4118" max="4118" width="9.140625" style="5"/>
    <col min="4119" max="4119" width="19.85546875" style="5" customWidth="1"/>
    <col min="4120" max="4120" width="12.5703125" style="5" customWidth="1"/>
    <col min="4121" max="4121" width="13" style="5" customWidth="1"/>
    <col min="4122" max="4125" width="9.140625" style="5"/>
    <col min="4126" max="4126" width="12.85546875" style="5" bestFit="1" customWidth="1"/>
    <col min="4127" max="4127" width="10.85546875" style="5" bestFit="1" customWidth="1"/>
    <col min="4128" max="4131" width="9.140625" style="5"/>
    <col min="4132" max="4132" width="11.5703125" style="5" customWidth="1"/>
    <col min="4133" max="4136" width="9.140625" style="5"/>
    <col min="4137" max="4137" width="12.7109375" style="5" customWidth="1"/>
    <col min="4138" max="4352" width="9.140625" style="5"/>
    <col min="4353" max="4353" width="3.42578125" style="5" customWidth="1"/>
    <col min="4354" max="4354" width="9" style="5" customWidth="1"/>
    <col min="4355" max="4355" width="7.85546875" style="5" customWidth="1"/>
    <col min="4356" max="4356" width="61.5703125" style="5" customWidth="1"/>
    <col min="4357" max="4373" width="20.7109375" style="5" customWidth="1"/>
    <col min="4374" max="4374" width="9.140625" style="5"/>
    <col min="4375" max="4375" width="19.85546875" style="5" customWidth="1"/>
    <col min="4376" max="4376" width="12.5703125" style="5" customWidth="1"/>
    <col min="4377" max="4377" width="13" style="5" customWidth="1"/>
    <col min="4378" max="4381" width="9.140625" style="5"/>
    <col min="4382" max="4382" width="12.85546875" style="5" bestFit="1" customWidth="1"/>
    <col min="4383" max="4383" width="10.85546875" style="5" bestFit="1" customWidth="1"/>
    <col min="4384" max="4387" width="9.140625" style="5"/>
    <col min="4388" max="4388" width="11.5703125" style="5" customWidth="1"/>
    <col min="4389" max="4392" width="9.140625" style="5"/>
    <col min="4393" max="4393" width="12.7109375" style="5" customWidth="1"/>
    <col min="4394" max="4608" width="9.140625" style="5"/>
    <col min="4609" max="4609" width="3.42578125" style="5" customWidth="1"/>
    <col min="4610" max="4610" width="9" style="5" customWidth="1"/>
    <col min="4611" max="4611" width="7.85546875" style="5" customWidth="1"/>
    <col min="4612" max="4612" width="61.5703125" style="5" customWidth="1"/>
    <col min="4613" max="4629" width="20.7109375" style="5" customWidth="1"/>
    <col min="4630" max="4630" width="9.140625" style="5"/>
    <col min="4631" max="4631" width="19.85546875" style="5" customWidth="1"/>
    <col min="4632" max="4632" width="12.5703125" style="5" customWidth="1"/>
    <col min="4633" max="4633" width="13" style="5" customWidth="1"/>
    <col min="4634" max="4637" width="9.140625" style="5"/>
    <col min="4638" max="4638" width="12.85546875" style="5" bestFit="1" customWidth="1"/>
    <col min="4639" max="4639" width="10.85546875" style="5" bestFit="1" customWidth="1"/>
    <col min="4640" max="4643" width="9.140625" style="5"/>
    <col min="4644" max="4644" width="11.5703125" style="5" customWidth="1"/>
    <col min="4645" max="4648" width="9.140625" style="5"/>
    <col min="4649" max="4649" width="12.7109375" style="5" customWidth="1"/>
    <col min="4650" max="4864" width="9.140625" style="5"/>
    <col min="4865" max="4865" width="3.42578125" style="5" customWidth="1"/>
    <col min="4866" max="4866" width="9" style="5" customWidth="1"/>
    <col min="4867" max="4867" width="7.85546875" style="5" customWidth="1"/>
    <col min="4868" max="4868" width="61.5703125" style="5" customWidth="1"/>
    <col min="4869" max="4885" width="20.7109375" style="5" customWidth="1"/>
    <col min="4886" max="4886" width="9.140625" style="5"/>
    <col min="4887" max="4887" width="19.85546875" style="5" customWidth="1"/>
    <col min="4888" max="4888" width="12.5703125" style="5" customWidth="1"/>
    <col min="4889" max="4889" width="13" style="5" customWidth="1"/>
    <col min="4890" max="4893" width="9.140625" style="5"/>
    <col min="4894" max="4894" width="12.85546875" style="5" bestFit="1" customWidth="1"/>
    <col min="4895" max="4895" width="10.85546875" style="5" bestFit="1" customWidth="1"/>
    <col min="4896" max="4899" width="9.140625" style="5"/>
    <col min="4900" max="4900" width="11.5703125" style="5" customWidth="1"/>
    <col min="4901" max="4904" width="9.140625" style="5"/>
    <col min="4905" max="4905" width="12.7109375" style="5" customWidth="1"/>
    <col min="4906" max="5120" width="9.140625" style="5"/>
    <col min="5121" max="5121" width="3.42578125" style="5" customWidth="1"/>
    <col min="5122" max="5122" width="9" style="5" customWidth="1"/>
    <col min="5123" max="5123" width="7.85546875" style="5" customWidth="1"/>
    <col min="5124" max="5124" width="61.5703125" style="5" customWidth="1"/>
    <col min="5125" max="5141" width="20.7109375" style="5" customWidth="1"/>
    <col min="5142" max="5142" width="9.140625" style="5"/>
    <col min="5143" max="5143" width="19.85546875" style="5" customWidth="1"/>
    <col min="5144" max="5144" width="12.5703125" style="5" customWidth="1"/>
    <col min="5145" max="5145" width="13" style="5" customWidth="1"/>
    <col min="5146" max="5149" width="9.140625" style="5"/>
    <col min="5150" max="5150" width="12.85546875" style="5" bestFit="1" customWidth="1"/>
    <col min="5151" max="5151" width="10.85546875" style="5" bestFit="1" customWidth="1"/>
    <col min="5152" max="5155" width="9.140625" style="5"/>
    <col min="5156" max="5156" width="11.5703125" style="5" customWidth="1"/>
    <col min="5157" max="5160" width="9.140625" style="5"/>
    <col min="5161" max="5161" width="12.7109375" style="5" customWidth="1"/>
    <col min="5162" max="5376" width="9.140625" style="5"/>
    <col min="5377" max="5377" width="3.42578125" style="5" customWidth="1"/>
    <col min="5378" max="5378" width="9" style="5" customWidth="1"/>
    <col min="5379" max="5379" width="7.85546875" style="5" customWidth="1"/>
    <col min="5380" max="5380" width="61.5703125" style="5" customWidth="1"/>
    <col min="5381" max="5397" width="20.7109375" style="5" customWidth="1"/>
    <col min="5398" max="5398" width="9.140625" style="5"/>
    <col min="5399" max="5399" width="19.85546875" style="5" customWidth="1"/>
    <col min="5400" max="5400" width="12.5703125" style="5" customWidth="1"/>
    <col min="5401" max="5401" width="13" style="5" customWidth="1"/>
    <col min="5402" max="5405" width="9.140625" style="5"/>
    <col min="5406" max="5406" width="12.85546875" style="5" bestFit="1" customWidth="1"/>
    <col min="5407" max="5407" width="10.85546875" style="5" bestFit="1" customWidth="1"/>
    <col min="5408" max="5411" width="9.140625" style="5"/>
    <col min="5412" max="5412" width="11.5703125" style="5" customWidth="1"/>
    <col min="5413" max="5416" width="9.140625" style="5"/>
    <col min="5417" max="5417" width="12.7109375" style="5" customWidth="1"/>
    <col min="5418" max="5632" width="9.140625" style="5"/>
    <col min="5633" max="5633" width="3.42578125" style="5" customWidth="1"/>
    <col min="5634" max="5634" width="9" style="5" customWidth="1"/>
    <col min="5635" max="5635" width="7.85546875" style="5" customWidth="1"/>
    <col min="5636" max="5636" width="61.5703125" style="5" customWidth="1"/>
    <col min="5637" max="5653" width="20.7109375" style="5" customWidth="1"/>
    <col min="5654" max="5654" width="9.140625" style="5"/>
    <col min="5655" max="5655" width="19.85546875" style="5" customWidth="1"/>
    <col min="5656" max="5656" width="12.5703125" style="5" customWidth="1"/>
    <col min="5657" max="5657" width="13" style="5" customWidth="1"/>
    <col min="5658" max="5661" width="9.140625" style="5"/>
    <col min="5662" max="5662" width="12.85546875" style="5" bestFit="1" customWidth="1"/>
    <col min="5663" max="5663" width="10.85546875" style="5" bestFit="1" customWidth="1"/>
    <col min="5664" max="5667" width="9.140625" style="5"/>
    <col min="5668" max="5668" width="11.5703125" style="5" customWidth="1"/>
    <col min="5669" max="5672" width="9.140625" style="5"/>
    <col min="5673" max="5673" width="12.7109375" style="5" customWidth="1"/>
    <col min="5674" max="5888" width="9.140625" style="5"/>
    <col min="5889" max="5889" width="3.42578125" style="5" customWidth="1"/>
    <col min="5890" max="5890" width="9" style="5" customWidth="1"/>
    <col min="5891" max="5891" width="7.85546875" style="5" customWidth="1"/>
    <col min="5892" max="5892" width="61.5703125" style="5" customWidth="1"/>
    <col min="5893" max="5909" width="20.7109375" style="5" customWidth="1"/>
    <col min="5910" max="5910" width="9.140625" style="5"/>
    <col min="5911" max="5911" width="19.85546875" style="5" customWidth="1"/>
    <col min="5912" max="5912" width="12.5703125" style="5" customWidth="1"/>
    <col min="5913" max="5913" width="13" style="5" customWidth="1"/>
    <col min="5914" max="5917" width="9.140625" style="5"/>
    <col min="5918" max="5918" width="12.85546875" style="5" bestFit="1" customWidth="1"/>
    <col min="5919" max="5919" width="10.85546875" style="5" bestFit="1" customWidth="1"/>
    <col min="5920" max="5923" width="9.140625" style="5"/>
    <col min="5924" max="5924" width="11.5703125" style="5" customWidth="1"/>
    <col min="5925" max="5928" width="9.140625" style="5"/>
    <col min="5929" max="5929" width="12.7109375" style="5" customWidth="1"/>
    <col min="5930" max="6144" width="9.140625" style="5"/>
    <col min="6145" max="6145" width="3.42578125" style="5" customWidth="1"/>
    <col min="6146" max="6146" width="9" style="5" customWidth="1"/>
    <col min="6147" max="6147" width="7.85546875" style="5" customWidth="1"/>
    <col min="6148" max="6148" width="61.5703125" style="5" customWidth="1"/>
    <col min="6149" max="6165" width="20.7109375" style="5" customWidth="1"/>
    <col min="6166" max="6166" width="9.140625" style="5"/>
    <col min="6167" max="6167" width="19.85546875" style="5" customWidth="1"/>
    <col min="6168" max="6168" width="12.5703125" style="5" customWidth="1"/>
    <col min="6169" max="6169" width="13" style="5" customWidth="1"/>
    <col min="6170" max="6173" width="9.140625" style="5"/>
    <col min="6174" max="6174" width="12.85546875" style="5" bestFit="1" customWidth="1"/>
    <col min="6175" max="6175" width="10.85546875" style="5" bestFit="1" customWidth="1"/>
    <col min="6176" max="6179" width="9.140625" style="5"/>
    <col min="6180" max="6180" width="11.5703125" style="5" customWidth="1"/>
    <col min="6181" max="6184" width="9.140625" style="5"/>
    <col min="6185" max="6185" width="12.7109375" style="5" customWidth="1"/>
    <col min="6186" max="6400" width="9.140625" style="5"/>
    <col min="6401" max="6401" width="3.42578125" style="5" customWidth="1"/>
    <col min="6402" max="6402" width="9" style="5" customWidth="1"/>
    <col min="6403" max="6403" width="7.85546875" style="5" customWidth="1"/>
    <col min="6404" max="6404" width="61.5703125" style="5" customWidth="1"/>
    <col min="6405" max="6421" width="20.7109375" style="5" customWidth="1"/>
    <col min="6422" max="6422" width="9.140625" style="5"/>
    <col min="6423" max="6423" width="19.85546875" style="5" customWidth="1"/>
    <col min="6424" max="6424" width="12.5703125" style="5" customWidth="1"/>
    <col min="6425" max="6425" width="13" style="5" customWidth="1"/>
    <col min="6426" max="6429" width="9.140625" style="5"/>
    <col min="6430" max="6430" width="12.85546875" style="5" bestFit="1" customWidth="1"/>
    <col min="6431" max="6431" width="10.85546875" style="5" bestFit="1" customWidth="1"/>
    <col min="6432" max="6435" width="9.140625" style="5"/>
    <col min="6436" max="6436" width="11.5703125" style="5" customWidth="1"/>
    <col min="6437" max="6440" width="9.140625" style="5"/>
    <col min="6441" max="6441" width="12.7109375" style="5" customWidth="1"/>
    <col min="6442" max="6656" width="9.140625" style="5"/>
    <col min="6657" max="6657" width="3.42578125" style="5" customWidth="1"/>
    <col min="6658" max="6658" width="9" style="5" customWidth="1"/>
    <col min="6659" max="6659" width="7.85546875" style="5" customWidth="1"/>
    <col min="6660" max="6660" width="61.5703125" style="5" customWidth="1"/>
    <col min="6661" max="6677" width="20.7109375" style="5" customWidth="1"/>
    <col min="6678" max="6678" width="9.140625" style="5"/>
    <col min="6679" max="6679" width="19.85546875" style="5" customWidth="1"/>
    <col min="6680" max="6680" width="12.5703125" style="5" customWidth="1"/>
    <col min="6681" max="6681" width="13" style="5" customWidth="1"/>
    <col min="6682" max="6685" width="9.140625" style="5"/>
    <col min="6686" max="6686" width="12.85546875" style="5" bestFit="1" customWidth="1"/>
    <col min="6687" max="6687" width="10.85546875" style="5" bestFit="1" customWidth="1"/>
    <col min="6688" max="6691" width="9.140625" style="5"/>
    <col min="6692" max="6692" width="11.5703125" style="5" customWidth="1"/>
    <col min="6693" max="6696" width="9.140625" style="5"/>
    <col min="6697" max="6697" width="12.7109375" style="5" customWidth="1"/>
    <col min="6698" max="6912" width="9.140625" style="5"/>
    <col min="6913" max="6913" width="3.42578125" style="5" customWidth="1"/>
    <col min="6914" max="6914" width="9" style="5" customWidth="1"/>
    <col min="6915" max="6915" width="7.85546875" style="5" customWidth="1"/>
    <col min="6916" max="6916" width="61.5703125" style="5" customWidth="1"/>
    <col min="6917" max="6933" width="20.7109375" style="5" customWidth="1"/>
    <col min="6934" max="6934" width="9.140625" style="5"/>
    <col min="6935" max="6935" width="19.85546875" style="5" customWidth="1"/>
    <col min="6936" max="6936" width="12.5703125" style="5" customWidth="1"/>
    <col min="6937" max="6937" width="13" style="5" customWidth="1"/>
    <col min="6938" max="6941" width="9.140625" style="5"/>
    <col min="6942" max="6942" width="12.85546875" style="5" bestFit="1" customWidth="1"/>
    <col min="6943" max="6943" width="10.85546875" style="5" bestFit="1" customWidth="1"/>
    <col min="6944" max="6947" width="9.140625" style="5"/>
    <col min="6948" max="6948" width="11.5703125" style="5" customWidth="1"/>
    <col min="6949" max="6952" width="9.140625" style="5"/>
    <col min="6953" max="6953" width="12.7109375" style="5" customWidth="1"/>
    <col min="6954" max="7168" width="9.140625" style="5"/>
    <col min="7169" max="7169" width="3.42578125" style="5" customWidth="1"/>
    <col min="7170" max="7170" width="9" style="5" customWidth="1"/>
    <col min="7171" max="7171" width="7.85546875" style="5" customWidth="1"/>
    <col min="7172" max="7172" width="61.5703125" style="5" customWidth="1"/>
    <col min="7173" max="7189" width="20.7109375" style="5" customWidth="1"/>
    <col min="7190" max="7190" width="9.140625" style="5"/>
    <col min="7191" max="7191" width="19.85546875" style="5" customWidth="1"/>
    <col min="7192" max="7192" width="12.5703125" style="5" customWidth="1"/>
    <col min="7193" max="7193" width="13" style="5" customWidth="1"/>
    <col min="7194" max="7197" width="9.140625" style="5"/>
    <col min="7198" max="7198" width="12.85546875" style="5" bestFit="1" customWidth="1"/>
    <col min="7199" max="7199" width="10.85546875" style="5" bestFit="1" customWidth="1"/>
    <col min="7200" max="7203" width="9.140625" style="5"/>
    <col min="7204" max="7204" width="11.5703125" style="5" customWidth="1"/>
    <col min="7205" max="7208" width="9.140625" style="5"/>
    <col min="7209" max="7209" width="12.7109375" style="5" customWidth="1"/>
    <col min="7210" max="7424" width="9.140625" style="5"/>
    <col min="7425" max="7425" width="3.42578125" style="5" customWidth="1"/>
    <col min="7426" max="7426" width="9" style="5" customWidth="1"/>
    <col min="7427" max="7427" width="7.85546875" style="5" customWidth="1"/>
    <col min="7428" max="7428" width="61.5703125" style="5" customWidth="1"/>
    <col min="7429" max="7445" width="20.7109375" style="5" customWidth="1"/>
    <col min="7446" max="7446" width="9.140625" style="5"/>
    <col min="7447" max="7447" width="19.85546875" style="5" customWidth="1"/>
    <col min="7448" max="7448" width="12.5703125" style="5" customWidth="1"/>
    <col min="7449" max="7449" width="13" style="5" customWidth="1"/>
    <col min="7450" max="7453" width="9.140625" style="5"/>
    <col min="7454" max="7454" width="12.85546875" style="5" bestFit="1" customWidth="1"/>
    <col min="7455" max="7455" width="10.85546875" style="5" bestFit="1" customWidth="1"/>
    <col min="7456" max="7459" width="9.140625" style="5"/>
    <col min="7460" max="7460" width="11.5703125" style="5" customWidth="1"/>
    <col min="7461" max="7464" width="9.140625" style="5"/>
    <col min="7465" max="7465" width="12.7109375" style="5" customWidth="1"/>
    <col min="7466" max="7680" width="9.140625" style="5"/>
    <col min="7681" max="7681" width="3.42578125" style="5" customWidth="1"/>
    <col min="7682" max="7682" width="9" style="5" customWidth="1"/>
    <col min="7683" max="7683" width="7.85546875" style="5" customWidth="1"/>
    <col min="7684" max="7684" width="61.5703125" style="5" customWidth="1"/>
    <col min="7685" max="7701" width="20.7109375" style="5" customWidth="1"/>
    <col min="7702" max="7702" width="9.140625" style="5"/>
    <col min="7703" max="7703" width="19.85546875" style="5" customWidth="1"/>
    <col min="7704" max="7704" width="12.5703125" style="5" customWidth="1"/>
    <col min="7705" max="7705" width="13" style="5" customWidth="1"/>
    <col min="7706" max="7709" width="9.140625" style="5"/>
    <col min="7710" max="7710" width="12.85546875" style="5" bestFit="1" customWidth="1"/>
    <col min="7711" max="7711" width="10.85546875" style="5" bestFit="1" customWidth="1"/>
    <col min="7712" max="7715" width="9.140625" style="5"/>
    <col min="7716" max="7716" width="11.5703125" style="5" customWidth="1"/>
    <col min="7717" max="7720" width="9.140625" style="5"/>
    <col min="7721" max="7721" width="12.7109375" style="5" customWidth="1"/>
    <col min="7722" max="7936" width="9.140625" style="5"/>
    <col min="7937" max="7937" width="3.42578125" style="5" customWidth="1"/>
    <col min="7938" max="7938" width="9" style="5" customWidth="1"/>
    <col min="7939" max="7939" width="7.85546875" style="5" customWidth="1"/>
    <col min="7940" max="7940" width="61.5703125" style="5" customWidth="1"/>
    <col min="7941" max="7957" width="20.7109375" style="5" customWidth="1"/>
    <col min="7958" max="7958" width="9.140625" style="5"/>
    <col min="7959" max="7959" width="19.85546875" style="5" customWidth="1"/>
    <col min="7960" max="7960" width="12.5703125" style="5" customWidth="1"/>
    <col min="7961" max="7961" width="13" style="5" customWidth="1"/>
    <col min="7962" max="7965" width="9.140625" style="5"/>
    <col min="7966" max="7966" width="12.85546875" style="5" bestFit="1" customWidth="1"/>
    <col min="7967" max="7967" width="10.85546875" style="5" bestFit="1" customWidth="1"/>
    <col min="7968" max="7971" width="9.140625" style="5"/>
    <col min="7972" max="7972" width="11.5703125" style="5" customWidth="1"/>
    <col min="7973" max="7976" width="9.140625" style="5"/>
    <col min="7977" max="7977" width="12.7109375" style="5" customWidth="1"/>
    <col min="7978" max="8192" width="9.140625" style="5"/>
    <col min="8193" max="8193" width="3.42578125" style="5" customWidth="1"/>
    <col min="8194" max="8194" width="9" style="5" customWidth="1"/>
    <col min="8195" max="8195" width="7.85546875" style="5" customWidth="1"/>
    <col min="8196" max="8196" width="61.5703125" style="5" customWidth="1"/>
    <col min="8197" max="8213" width="20.7109375" style="5" customWidth="1"/>
    <col min="8214" max="8214" width="9.140625" style="5"/>
    <col min="8215" max="8215" width="19.85546875" style="5" customWidth="1"/>
    <col min="8216" max="8216" width="12.5703125" style="5" customWidth="1"/>
    <col min="8217" max="8217" width="13" style="5" customWidth="1"/>
    <col min="8218" max="8221" width="9.140625" style="5"/>
    <col min="8222" max="8222" width="12.85546875" style="5" bestFit="1" customWidth="1"/>
    <col min="8223" max="8223" width="10.85546875" style="5" bestFit="1" customWidth="1"/>
    <col min="8224" max="8227" width="9.140625" style="5"/>
    <col min="8228" max="8228" width="11.5703125" style="5" customWidth="1"/>
    <col min="8229" max="8232" width="9.140625" style="5"/>
    <col min="8233" max="8233" width="12.7109375" style="5" customWidth="1"/>
    <col min="8234" max="8448" width="9.140625" style="5"/>
    <col min="8449" max="8449" width="3.42578125" style="5" customWidth="1"/>
    <col min="8450" max="8450" width="9" style="5" customWidth="1"/>
    <col min="8451" max="8451" width="7.85546875" style="5" customWidth="1"/>
    <col min="8452" max="8452" width="61.5703125" style="5" customWidth="1"/>
    <col min="8453" max="8469" width="20.7109375" style="5" customWidth="1"/>
    <col min="8470" max="8470" width="9.140625" style="5"/>
    <col min="8471" max="8471" width="19.85546875" style="5" customWidth="1"/>
    <col min="8472" max="8472" width="12.5703125" style="5" customWidth="1"/>
    <col min="8473" max="8473" width="13" style="5" customWidth="1"/>
    <col min="8474" max="8477" width="9.140625" style="5"/>
    <col min="8478" max="8478" width="12.85546875" style="5" bestFit="1" customWidth="1"/>
    <col min="8479" max="8479" width="10.85546875" style="5" bestFit="1" customWidth="1"/>
    <col min="8480" max="8483" width="9.140625" style="5"/>
    <col min="8484" max="8484" width="11.5703125" style="5" customWidth="1"/>
    <col min="8485" max="8488" width="9.140625" style="5"/>
    <col min="8489" max="8489" width="12.7109375" style="5" customWidth="1"/>
    <col min="8490" max="8704" width="9.140625" style="5"/>
    <col min="8705" max="8705" width="3.42578125" style="5" customWidth="1"/>
    <col min="8706" max="8706" width="9" style="5" customWidth="1"/>
    <col min="8707" max="8707" width="7.85546875" style="5" customWidth="1"/>
    <col min="8708" max="8708" width="61.5703125" style="5" customWidth="1"/>
    <col min="8709" max="8725" width="20.7109375" style="5" customWidth="1"/>
    <col min="8726" max="8726" width="9.140625" style="5"/>
    <col min="8727" max="8727" width="19.85546875" style="5" customWidth="1"/>
    <col min="8728" max="8728" width="12.5703125" style="5" customWidth="1"/>
    <col min="8729" max="8729" width="13" style="5" customWidth="1"/>
    <col min="8730" max="8733" width="9.140625" style="5"/>
    <col min="8734" max="8734" width="12.85546875" style="5" bestFit="1" customWidth="1"/>
    <col min="8735" max="8735" width="10.85546875" style="5" bestFit="1" customWidth="1"/>
    <col min="8736" max="8739" width="9.140625" style="5"/>
    <col min="8740" max="8740" width="11.5703125" style="5" customWidth="1"/>
    <col min="8741" max="8744" width="9.140625" style="5"/>
    <col min="8745" max="8745" width="12.7109375" style="5" customWidth="1"/>
    <col min="8746" max="8960" width="9.140625" style="5"/>
    <col min="8961" max="8961" width="3.42578125" style="5" customWidth="1"/>
    <col min="8962" max="8962" width="9" style="5" customWidth="1"/>
    <col min="8963" max="8963" width="7.85546875" style="5" customWidth="1"/>
    <col min="8964" max="8964" width="61.5703125" style="5" customWidth="1"/>
    <col min="8965" max="8981" width="20.7109375" style="5" customWidth="1"/>
    <col min="8982" max="8982" width="9.140625" style="5"/>
    <col min="8983" max="8983" width="19.85546875" style="5" customWidth="1"/>
    <col min="8984" max="8984" width="12.5703125" style="5" customWidth="1"/>
    <col min="8985" max="8985" width="13" style="5" customWidth="1"/>
    <col min="8986" max="8989" width="9.140625" style="5"/>
    <col min="8990" max="8990" width="12.85546875" style="5" bestFit="1" customWidth="1"/>
    <col min="8991" max="8991" width="10.85546875" style="5" bestFit="1" customWidth="1"/>
    <col min="8992" max="8995" width="9.140625" style="5"/>
    <col min="8996" max="8996" width="11.5703125" style="5" customWidth="1"/>
    <col min="8997" max="9000" width="9.140625" style="5"/>
    <col min="9001" max="9001" width="12.7109375" style="5" customWidth="1"/>
    <col min="9002" max="9216" width="9.140625" style="5"/>
    <col min="9217" max="9217" width="3.42578125" style="5" customWidth="1"/>
    <col min="9218" max="9218" width="9" style="5" customWidth="1"/>
    <col min="9219" max="9219" width="7.85546875" style="5" customWidth="1"/>
    <col min="9220" max="9220" width="61.5703125" style="5" customWidth="1"/>
    <col min="9221" max="9237" width="20.7109375" style="5" customWidth="1"/>
    <col min="9238" max="9238" width="9.140625" style="5"/>
    <col min="9239" max="9239" width="19.85546875" style="5" customWidth="1"/>
    <col min="9240" max="9240" width="12.5703125" style="5" customWidth="1"/>
    <col min="9241" max="9241" width="13" style="5" customWidth="1"/>
    <col min="9242" max="9245" width="9.140625" style="5"/>
    <col min="9246" max="9246" width="12.85546875" style="5" bestFit="1" customWidth="1"/>
    <col min="9247" max="9247" width="10.85546875" style="5" bestFit="1" customWidth="1"/>
    <col min="9248" max="9251" width="9.140625" style="5"/>
    <col min="9252" max="9252" width="11.5703125" style="5" customWidth="1"/>
    <col min="9253" max="9256" width="9.140625" style="5"/>
    <col min="9257" max="9257" width="12.7109375" style="5" customWidth="1"/>
    <col min="9258" max="9472" width="9.140625" style="5"/>
    <col min="9473" max="9473" width="3.42578125" style="5" customWidth="1"/>
    <col min="9474" max="9474" width="9" style="5" customWidth="1"/>
    <col min="9475" max="9475" width="7.85546875" style="5" customWidth="1"/>
    <col min="9476" max="9476" width="61.5703125" style="5" customWidth="1"/>
    <col min="9477" max="9493" width="20.7109375" style="5" customWidth="1"/>
    <col min="9494" max="9494" width="9.140625" style="5"/>
    <col min="9495" max="9495" width="19.85546875" style="5" customWidth="1"/>
    <col min="9496" max="9496" width="12.5703125" style="5" customWidth="1"/>
    <col min="9497" max="9497" width="13" style="5" customWidth="1"/>
    <col min="9498" max="9501" width="9.140625" style="5"/>
    <col min="9502" max="9502" width="12.85546875" style="5" bestFit="1" customWidth="1"/>
    <col min="9503" max="9503" width="10.85546875" style="5" bestFit="1" customWidth="1"/>
    <col min="9504" max="9507" width="9.140625" style="5"/>
    <col min="9508" max="9508" width="11.5703125" style="5" customWidth="1"/>
    <col min="9509" max="9512" width="9.140625" style="5"/>
    <col min="9513" max="9513" width="12.7109375" style="5" customWidth="1"/>
    <col min="9514" max="9728" width="9.140625" style="5"/>
    <col min="9729" max="9729" width="3.42578125" style="5" customWidth="1"/>
    <col min="9730" max="9730" width="9" style="5" customWidth="1"/>
    <col min="9731" max="9731" width="7.85546875" style="5" customWidth="1"/>
    <col min="9732" max="9732" width="61.5703125" style="5" customWidth="1"/>
    <col min="9733" max="9749" width="20.7109375" style="5" customWidth="1"/>
    <col min="9750" max="9750" width="9.140625" style="5"/>
    <col min="9751" max="9751" width="19.85546875" style="5" customWidth="1"/>
    <col min="9752" max="9752" width="12.5703125" style="5" customWidth="1"/>
    <col min="9753" max="9753" width="13" style="5" customWidth="1"/>
    <col min="9754" max="9757" width="9.140625" style="5"/>
    <col min="9758" max="9758" width="12.85546875" style="5" bestFit="1" customWidth="1"/>
    <col min="9759" max="9759" width="10.85546875" style="5" bestFit="1" customWidth="1"/>
    <col min="9760" max="9763" width="9.140625" style="5"/>
    <col min="9764" max="9764" width="11.5703125" style="5" customWidth="1"/>
    <col min="9765" max="9768" width="9.140625" style="5"/>
    <col min="9769" max="9769" width="12.7109375" style="5" customWidth="1"/>
    <col min="9770" max="9984" width="9.140625" style="5"/>
    <col min="9985" max="9985" width="3.42578125" style="5" customWidth="1"/>
    <col min="9986" max="9986" width="9" style="5" customWidth="1"/>
    <col min="9987" max="9987" width="7.85546875" style="5" customWidth="1"/>
    <col min="9988" max="9988" width="61.5703125" style="5" customWidth="1"/>
    <col min="9989" max="10005" width="20.7109375" style="5" customWidth="1"/>
    <col min="10006" max="10006" width="9.140625" style="5"/>
    <col min="10007" max="10007" width="19.85546875" style="5" customWidth="1"/>
    <col min="10008" max="10008" width="12.5703125" style="5" customWidth="1"/>
    <col min="10009" max="10009" width="13" style="5" customWidth="1"/>
    <col min="10010" max="10013" width="9.140625" style="5"/>
    <col min="10014" max="10014" width="12.85546875" style="5" bestFit="1" customWidth="1"/>
    <col min="10015" max="10015" width="10.85546875" style="5" bestFit="1" customWidth="1"/>
    <col min="10016" max="10019" width="9.140625" style="5"/>
    <col min="10020" max="10020" width="11.5703125" style="5" customWidth="1"/>
    <col min="10021" max="10024" width="9.140625" style="5"/>
    <col min="10025" max="10025" width="12.7109375" style="5" customWidth="1"/>
    <col min="10026" max="10240" width="9.140625" style="5"/>
    <col min="10241" max="10241" width="3.42578125" style="5" customWidth="1"/>
    <col min="10242" max="10242" width="9" style="5" customWidth="1"/>
    <col min="10243" max="10243" width="7.85546875" style="5" customWidth="1"/>
    <col min="10244" max="10244" width="61.5703125" style="5" customWidth="1"/>
    <col min="10245" max="10261" width="20.7109375" style="5" customWidth="1"/>
    <col min="10262" max="10262" width="9.140625" style="5"/>
    <col min="10263" max="10263" width="19.85546875" style="5" customWidth="1"/>
    <col min="10264" max="10264" width="12.5703125" style="5" customWidth="1"/>
    <col min="10265" max="10265" width="13" style="5" customWidth="1"/>
    <col min="10266" max="10269" width="9.140625" style="5"/>
    <col min="10270" max="10270" width="12.85546875" style="5" bestFit="1" customWidth="1"/>
    <col min="10271" max="10271" width="10.85546875" style="5" bestFit="1" customWidth="1"/>
    <col min="10272" max="10275" width="9.140625" style="5"/>
    <col min="10276" max="10276" width="11.5703125" style="5" customWidth="1"/>
    <col min="10277" max="10280" width="9.140625" style="5"/>
    <col min="10281" max="10281" width="12.7109375" style="5" customWidth="1"/>
    <col min="10282" max="10496" width="9.140625" style="5"/>
    <col min="10497" max="10497" width="3.42578125" style="5" customWidth="1"/>
    <col min="10498" max="10498" width="9" style="5" customWidth="1"/>
    <col min="10499" max="10499" width="7.85546875" style="5" customWidth="1"/>
    <col min="10500" max="10500" width="61.5703125" style="5" customWidth="1"/>
    <col min="10501" max="10517" width="20.7109375" style="5" customWidth="1"/>
    <col min="10518" max="10518" width="9.140625" style="5"/>
    <col min="10519" max="10519" width="19.85546875" style="5" customWidth="1"/>
    <col min="10520" max="10520" width="12.5703125" style="5" customWidth="1"/>
    <col min="10521" max="10521" width="13" style="5" customWidth="1"/>
    <col min="10522" max="10525" width="9.140625" style="5"/>
    <col min="10526" max="10526" width="12.85546875" style="5" bestFit="1" customWidth="1"/>
    <col min="10527" max="10527" width="10.85546875" style="5" bestFit="1" customWidth="1"/>
    <col min="10528" max="10531" width="9.140625" style="5"/>
    <col min="10532" max="10532" width="11.5703125" style="5" customWidth="1"/>
    <col min="10533" max="10536" width="9.140625" style="5"/>
    <col min="10537" max="10537" width="12.7109375" style="5" customWidth="1"/>
    <col min="10538" max="10752" width="9.140625" style="5"/>
    <col min="10753" max="10753" width="3.42578125" style="5" customWidth="1"/>
    <col min="10754" max="10754" width="9" style="5" customWidth="1"/>
    <col min="10755" max="10755" width="7.85546875" style="5" customWidth="1"/>
    <col min="10756" max="10756" width="61.5703125" style="5" customWidth="1"/>
    <col min="10757" max="10773" width="20.7109375" style="5" customWidth="1"/>
    <col min="10774" max="10774" width="9.140625" style="5"/>
    <col min="10775" max="10775" width="19.85546875" style="5" customWidth="1"/>
    <col min="10776" max="10776" width="12.5703125" style="5" customWidth="1"/>
    <col min="10777" max="10777" width="13" style="5" customWidth="1"/>
    <col min="10778" max="10781" width="9.140625" style="5"/>
    <col min="10782" max="10782" width="12.85546875" style="5" bestFit="1" customWidth="1"/>
    <col min="10783" max="10783" width="10.85546875" style="5" bestFit="1" customWidth="1"/>
    <col min="10784" max="10787" width="9.140625" style="5"/>
    <col min="10788" max="10788" width="11.5703125" style="5" customWidth="1"/>
    <col min="10789" max="10792" width="9.140625" style="5"/>
    <col min="10793" max="10793" width="12.7109375" style="5" customWidth="1"/>
    <col min="10794" max="11008" width="9.140625" style="5"/>
    <col min="11009" max="11009" width="3.42578125" style="5" customWidth="1"/>
    <col min="11010" max="11010" width="9" style="5" customWidth="1"/>
    <col min="11011" max="11011" width="7.85546875" style="5" customWidth="1"/>
    <col min="11012" max="11012" width="61.5703125" style="5" customWidth="1"/>
    <col min="11013" max="11029" width="20.7109375" style="5" customWidth="1"/>
    <col min="11030" max="11030" width="9.140625" style="5"/>
    <col min="11031" max="11031" width="19.85546875" style="5" customWidth="1"/>
    <col min="11032" max="11032" width="12.5703125" style="5" customWidth="1"/>
    <col min="11033" max="11033" width="13" style="5" customWidth="1"/>
    <col min="11034" max="11037" width="9.140625" style="5"/>
    <col min="11038" max="11038" width="12.85546875" style="5" bestFit="1" customWidth="1"/>
    <col min="11039" max="11039" width="10.85546875" style="5" bestFit="1" customWidth="1"/>
    <col min="11040" max="11043" width="9.140625" style="5"/>
    <col min="11044" max="11044" width="11.5703125" style="5" customWidth="1"/>
    <col min="11045" max="11048" width="9.140625" style="5"/>
    <col min="11049" max="11049" width="12.7109375" style="5" customWidth="1"/>
    <col min="11050" max="11264" width="9.140625" style="5"/>
    <col min="11265" max="11265" width="3.42578125" style="5" customWidth="1"/>
    <col min="11266" max="11266" width="9" style="5" customWidth="1"/>
    <col min="11267" max="11267" width="7.85546875" style="5" customWidth="1"/>
    <col min="11268" max="11268" width="61.5703125" style="5" customWidth="1"/>
    <col min="11269" max="11285" width="20.7109375" style="5" customWidth="1"/>
    <col min="11286" max="11286" width="9.140625" style="5"/>
    <col min="11287" max="11287" width="19.85546875" style="5" customWidth="1"/>
    <col min="11288" max="11288" width="12.5703125" style="5" customWidth="1"/>
    <col min="11289" max="11289" width="13" style="5" customWidth="1"/>
    <col min="11290" max="11293" width="9.140625" style="5"/>
    <col min="11294" max="11294" width="12.85546875" style="5" bestFit="1" customWidth="1"/>
    <col min="11295" max="11295" width="10.85546875" style="5" bestFit="1" customWidth="1"/>
    <col min="11296" max="11299" width="9.140625" style="5"/>
    <col min="11300" max="11300" width="11.5703125" style="5" customWidth="1"/>
    <col min="11301" max="11304" width="9.140625" style="5"/>
    <col min="11305" max="11305" width="12.7109375" style="5" customWidth="1"/>
    <col min="11306" max="11520" width="9.140625" style="5"/>
    <col min="11521" max="11521" width="3.42578125" style="5" customWidth="1"/>
    <col min="11522" max="11522" width="9" style="5" customWidth="1"/>
    <col min="11523" max="11523" width="7.85546875" style="5" customWidth="1"/>
    <col min="11524" max="11524" width="61.5703125" style="5" customWidth="1"/>
    <col min="11525" max="11541" width="20.7109375" style="5" customWidth="1"/>
    <col min="11542" max="11542" width="9.140625" style="5"/>
    <col min="11543" max="11543" width="19.85546875" style="5" customWidth="1"/>
    <col min="11544" max="11544" width="12.5703125" style="5" customWidth="1"/>
    <col min="11545" max="11545" width="13" style="5" customWidth="1"/>
    <col min="11546" max="11549" width="9.140625" style="5"/>
    <col min="11550" max="11550" width="12.85546875" style="5" bestFit="1" customWidth="1"/>
    <col min="11551" max="11551" width="10.85546875" style="5" bestFit="1" customWidth="1"/>
    <col min="11552" max="11555" width="9.140625" style="5"/>
    <col min="11556" max="11556" width="11.5703125" style="5" customWidth="1"/>
    <col min="11557" max="11560" width="9.140625" style="5"/>
    <col min="11561" max="11561" width="12.7109375" style="5" customWidth="1"/>
    <col min="11562" max="11776" width="9.140625" style="5"/>
    <col min="11777" max="11777" width="3.42578125" style="5" customWidth="1"/>
    <col min="11778" max="11778" width="9" style="5" customWidth="1"/>
    <col min="11779" max="11779" width="7.85546875" style="5" customWidth="1"/>
    <col min="11780" max="11780" width="61.5703125" style="5" customWidth="1"/>
    <col min="11781" max="11797" width="20.7109375" style="5" customWidth="1"/>
    <col min="11798" max="11798" width="9.140625" style="5"/>
    <col min="11799" max="11799" width="19.85546875" style="5" customWidth="1"/>
    <col min="11800" max="11800" width="12.5703125" style="5" customWidth="1"/>
    <col min="11801" max="11801" width="13" style="5" customWidth="1"/>
    <col min="11802" max="11805" width="9.140625" style="5"/>
    <col min="11806" max="11806" width="12.85546875" style="5" bestFit="1" customWidth="1"/>
    <col min="11807" max="11807" width="10.85546875" style="5" bestFit="1" customWidth="1"/>
    <col min="11808" max="11811" width="9.140625" style="5"/>
    <col min="11812" max="11812" width="11.5703125" style="5" customWidth="1"/>
    <col min="11813" max="11816" width="9.140625" style="5"/>
    <col min="11817" max="11817" width="12.7109375" style="5" customWidth="1"/>
    <col min="11818" max="12032" width="9.140625" style="5"/>
    <col min="12033" max="12033" width="3.42578125" style="5" customWidth="1"/>
    <col min="12034" max="12034" width="9" style="5" customWidth="1"/>
    <col min="12035" max="12035" width="7.85546875" style="5" customWidth="1"/>
    <col min="12036" max="12036" width="61.5703125" style="5" customWidth="1"/>
    <col min="12037" max="12053" width="20.7109375" style="5" customWidth="1"/>
    <col min="12054" max="12054" width="9.140625" style="5"/>
    <col min="12055" max="12055" width="19.85546875" style="5" customWidth="1"/>
    <col min="12056" max="12056" width="12.5703125" style="5" customWidth="1"/>
    <col min="12057" max="12057" width="13" style="5" customWidth="1"/>
    <col min="12058" max="12061" width="9.140625" style="5"/>
    <col min="12062" max="12062" width="12.85546875" style="5" bestFit="1" customWidth="1"/>
    <col min="12063" max="12063" width="10.85546875" style="5" bestFit="1" customWidth="1"/>
    <col min="12064" max="12067" width="9.140625" style="5"/>
    <col min="12068" max="12068" width="11.5703125" style="5" customWidth="1"/>
    <col min="12069" max="12072" width="9.140625" style="5"/>
    <col min="12073" max="12073" width="12.7109375" style="5" customWidth="1"/>
    <col min="12074" max="12288" width="9.140625" style="5"/>
    <col min="12289" max="12289" width="3.42578125" style="5" customWidth="1"/>
    <col min="12290" max="12290" width="9" style="5" customWidth="1"/>
    <col min="12291" max="12291" width="7.85546875" style="5" customWidth="1"/>
    <col min="12292" max="12292" width="61.5703125" style="5" customWidth="1"/>
    <col min="12293" max="12309" width="20.7109375" style="5" customWidth="1"/>
    <col min="12310" max="12310" width="9.140625" style="5"/>
    <col min="12311" max="12311" width="19.85546875" style="5" customWidth="1"/>
    <col min="12312" max="12312" width="12.5703125" style="5" customWidth="1"/>
    <col min="12313" max="12313" width="13" style="5" customWidth="1"/>
    <col min="12314" max="12317" width="9.140625" style="5"/>
    <col min="12318" max="12318" width="12.85546875" style="5" bestFit="1" customWidth="1"/>
    <col min="12319" max="12319" width="10.85546875" style="5" bestFit="1" customWidth="1"/>
    <col min="12320" max="12323" width="9.140625" style="5"/>
    <col min="12324" max="12324" width="11.5703125" style="5" customWidth="1"/>
    <col min="12325" max="12328" width="9.140625" style="5"/>
    <col min="12329" max="12329" width="12.7109375" style="5" customWidth="1"/>
    <col min="12330" max="12544" width="9.140625" style="5"/>
    <col min="12545" max="12545" width="3.42578125" style="5" customWidth="1"/>
    <col min="12546" max="12546" width="9" style="5" customWidth="1"/>
    <col min="12547" max="12547" width="7.85546875" style="5" customWidth="1"/>
    <col min="12548" max="12548" width="61.5703125" style="5" customWidth="1"/>
    <col min="12549" max="12565" width="20.7109375" style="5" customWidth="1"/>
    <col min="12566" max="12566" width="9.140625" style="5"/>
    <col min="12567" max="12567" width="19.85546875" style="5" customWidth="1"/>
    <col min="12568" max="12568" width="12.5703125" style="5" customWidth="1"/>
    <col min="12569" max="12569" width="13" style="5" customWidth="1"/>
    <col min="12570" max="12573" width="9.140625" style="5"/>
    <col min="12574" max="12574" width="12.85546875" style="5" bestFit="1" customWidth="1"/>
    <col min="12575" max="12575" width="10.85546875" style="5" bestFit="1" customWidth="1"/>
    <col min="12576" max="12579" width="9.140625" style="5"/>
    <col min="12580" max="12580" width="11.5703125" style="5" customWidth="1"/>
    <col min="12581" max="12584" width="9.140625" style="5"/>
    <col min="12585" max="12585" width="12.7109375" style="5" customWidth="1"/>
    <col min="12586" max="12800" width="9.140625" style="5"/>
    <col min="12801" max="12801" width="3.42578125" style="5" customWidth="1"/>
    <col min="12802" max="12802" width="9" style="5" customWidth="1"/>
    <col min="12803" max="12803" width="7.85546875" style="5" customWidth="1"/>
    <col min="12804" max="12804" width="61.5703125" style="5" customWidth="1"/>
    <col min="12805" max="12821" width="20.7109375" style="5" customWidth="1"/>
    <col min="12822" max="12822" width="9.140625" style="5"/>
    <col min="12823" max="12823" width="19.85546875" style="5" customWidth="1"/>
    <col min="12824" max="12824" width="12.5703125" style="5" customWidth="1"/>
    <col min="12825" max="12825" width="13" style="5" customWidth="1"/>
    <col min="12826" max="12829" width="9.140625" style="5"/>
    <col min="12830" max="12830" width="12.85546875" style="5" bestFit="1" customWidth="1"/>
    <col min="12831" max="12831" width="10.85546875" style="5" bestFit="1" customWidth="1"/>
    <col min="12832" max="12835" width="9.140625" style="5"/>
    <col min="12836" max="12836" width="11.5703125" style="5" customWidth="1"/>
    <col min="12837" max="12840" width="9.140625" style="5"/>
    <col min="12841" max="12841" width="12.7109375" style="5" customWidth="1"/>
    <col min="12842" max="13056" width="9.140625" style="5"/>
    <col min="13057" max="13057" width="3.42578125" style="5" customWidth="1"/>
    <col min="13058" max="13058" width="9" style="5" customWidth="1"/>
    <col min="13059" max="13059" width="7.85546875" style="5" customWidth="1"/>
    <col min="13060" max="13060" width="61.5703125" style="5" customWidth="1"/>
    <col min="13061" max="13077" width="20.7109375" style="5" customWidth="1"/>
    <col min="13078" max="13078" width="9.140625" style="5"/>
    <col min="13079" max="13079" width="19.85546875" style="5" customWidth="1"/>
    <col min="13080" max="13080" width="12.5703125" style="5" customWidth="1"/>
    <col min="13081" max="13081" width="13" style="5" customWidth="1"/>
    <col min="13082" max="13085" width="9.140625" style="5"/>
    <col min="13086" max="13086" width="12.85546875" style="5" bestFit="1" customWidth="1"/>
    <col min="13087" max="13087" width="10.85546875" style="5" bestFit="1" customWidth="1"/>
    <col min="13088" max="13091" width="9.140625" style="5"/>
    <col min="13092" max="13092" width="11.5703125" style="5" customWidth="1"/>
    <col min="13093" max="13096" width="9.140625" style="5"/>
    <col min="13097" max="13097" width="12.7109375" style="5" customWidth="1"/>
    <col min="13098" max="13312" width="9.140625" style="5"/>
    <col min="13313" max="13313" width="3.42578125" style="5" customWidth="1"/>
    <col min="13314" max="13314" width="9" style="5" customWidth="1"/>
    <col min="13315" max="13315" width="7.85546875" style="5" customWidth="1"/>
    <col min="13316" max="13316" width="61.5703125" style="5" customWidth="1"/>
    <col min="13317" max="13333" width="20.7109375" style="5" customWidth="1"/>
    <col min="13334" max="13334" width="9.140625" style="5"/>
    <col min="13335" max="13335" width="19.85546875" style="5" customWidth="1"/>
    <col min="13336" max="13336" width="12.5703125" style="5" customWidth="1"/>
    <col min="13337" max="13337" width="13" style="5" customWidth="1"/>
    <col min="13338" max="13341" width="9.140625" style="5"/>
    <col min="13342" max="13342" width="12.85546875" style="5" bestFit="1" customWidth="1"/>
    <col min="13343" max="13343" width="10.85546875" style="5" bestFit="1" customWidth="1"/>
    <col min="13344" max="13347" width="9.140625" style="5"/>
    <col min="13348" max="13348" width="11.5703125" style="5" customWidth="1"/>
    <col min="13349" max="13352" width="9.140625" style="5"/>
    <col min="13353" max="13353" width="12.7109375" style="5" customWidth="1"/>
    <col min="13354" max="13568" width="9.140625" style="5"/>
    <col min="13569" max="13569" width="3.42578125" style="5" customWidth="1"/>
    <col min="13570" max="13570" width="9" style="5" customWidth="1"/>
    <col min="13571" max="13571" width="7.85546875" style="5" customWidth="1"/>
    <col min="13572" max="13572" width="61.5703125" style="5" customWidth="1"/>
    <col min="13573" max="13589" width="20.7109375" style="5" customWidth="1"/>
    <col min="13590" max="13590" width="9.140625" style="5"/>
    <col min="13591" max="13591" width="19.85546875" style="5" customWidth="1"/>
    <col min="13592" max="13592" width="12.5703125" style="5" customWidth="1"/>
    <col min="13593" max="13593" width="13" style="5" customWidth="1"/>
    <col min="13594" max="13597" width="9.140625" style="5"/>
    <col min="13598" max="13598" width="12.85546875" style="5" bestFit="1" customWidth="1"/>
    <col min="13599" max="13599" width="10.85546875" style="5" bestFit="1" customWidth="1"/>
    <col min="13600" max="13603" width="9.140625" style="5"/>
    <col min="13604" max="13604" width="11.5703125" style="5" customWidth="1"/>
    <col min="13605" max="13608" width="9.140625" style="5"/>
    <col min="13609" max="13609" width="12.7109375" style="5" customWidth="1"/>
    <col min="13610" max="13824" width="9.140625" style="5"/>
    <col min="13825" max="13825" width="3.42578125" style="5" customWidth="1"/>
    <col min="13826" max="13826" width="9" style="5" customWidth="1"/>
    <col min="13827" max="13827" width="7.85546875" style="5" customWidth="1"/>
    <col min="13828" max="13828" width="61.5703125" style="5" customWidth="1"/>
    <col min="13829" max="13845" width="20.7109375" style="5" customWidth="1"/>
    <col min="13846" max="13846" width="9.140625" style="5"/>
    <col min="13847" max="13847" width="19.85546875" style="5" customWidth="1"/>
    <col min="13848" max="13848" width="12.5703125" style="5" customWidth="1"/>
    <col min="13849" max="13849" width="13" style="5" customWidth="1"/>
    <col min="13850" max="13853" width="9.140625" style="5"/>
    <col min="13854" max="13854" width="12.85546875" style="5" bestFit="1" customWidth="1"/>
    <col min="13855" max="13855" width="10.85546875" style="5" bestFit="1" customWidth="1"/>
    <col min="13856" max="13859" width="9.140625" style="5"/>
    <col min="13860" max="13860" width="11.5703125" style="5" customWidth="1"/>
    <col min="13861" max="13864" width="9.140625" style="5"/>
    <col min="13865" max="13865" width="12.7109375" style="5" customWidth="1"/>
    <col min="13866" max="14080" width="9.140625" style="5"/>
    <col min="14081" max="14081" width="3.42578125" style="5" customWidth="1"/>
    <col min="14082" max="14082" width="9" style="5" customWidth="1"/>
    <col min="14083" max="14083" width="7.85546875" style="5" customWidth="1"/>
    <col min="14084" max="14084" width="61.5703125" style="5" customWidth="1"/>
    <col min="14085" max="14101" width="20.7109375" style="5" customWidth="1"/>
    <col min="14102" max="14102" width="9.140625" style="5"/>
    <col min="14103" max="14103" width="19.85546875" style="5" customWidth="1"/>
    <col min="14104" max="14104" width="12.5703125" style="5" customWidth="1"/>
    <col min="14105" max="14105" width="13" style="5" customWidth="1"/>
    <col min="14106" max="14109" width="9.140625" style="5"/>
    <col min="14110" max="14110" width="12.85546875" style="5" bestFit="1" customWidth="1"/>
    <col min="14111" max="14111" width="10.85546875" style="5" bestFit="1" customWidth="1"/>
    <col min="14112" max="14115" width="9.140625" style="5"/>
    <col min="14116" max="14116" width="11.5703125" style="5" customWidth="1"/>
    <col min="14117" max="14120" width="9.140625" style="5"/>
    <col min="14121" max="14121" width="12.7109375" style="5" customWidth="1"/>
    <col min="14122" max="14336" width="9.140625" style="5"/>
    <col min="14337" max="14337" width="3.42578125" style="5" customWidth="1"/>
    <col min="14338" max="14338" width="9" style="5" customWidth="1"/>
    <col min="14339" max="14339" width="7.85546875" style="5" customWidth="1"/>
    <col min="14340" max="14340" width="61.5703125" style="5" customWidth="1"/>
    <col min="14341" max="14357" width="20.7109375" style="5" customWidth="1"/>
    <col min="14358" max="14358" width="9.140625" style="5"/>
    <col min="14359" max="14359" width="19.85546875" style="5" customWidth="1"/>
    <col min="14360" max="14360" width="12.5703125" style="5" customWidth="1"/>
    <col min="14361" max="14361" width="13" style="5" customWidth="1"/>
    <col min="14362" max="14365" width="9.140625" style="5"/>
    <col min="14366" max="14366" width="12.85546875" style="5" bestFit="1" customWidth="1"/>
    <col min="14367" max="14367" width="10.85546875" style="5" bestFit="1" customWidth="1"/>
    <col min="14368" max="14371" width="9.140625" style="5"/>
    <col min="14372" max="14372" width="11.5703125" style="5" customWidth="1"/>
    <col min="14373" max="14376" width="9.140625" style="5"/>
    <col min="14377" max="14377" width="12.7109375" style="5" customWidth="1"/>
    <col min="14378" max="14592" width="9.140625" style="5"/>
    <col min="14593" max="14593" width="3.42578125" style="5" customWidth="1"/>
    <col min="14594" max="14594" width="9" style="5" customWidth="1"/>
    <col min="14595" max="14595" width="7.85546875" style="5" customWidth="1"/>
    <col min="14596" max="14596" width="61.5703125" style="5" customWidth="1"/>
    <col min="14597" max="14613" width="20.7109375" style="5" customWidth="1"/>
    <col min="14614" max="14614" width="9.140625" style="5"/>
    <col min="14615" max="14615" width="19.85546875" style="5" customWidth="1"/>
    <col min="14616" max="14616" width="12.5703125" style="5" customWidth="1"/>
    <col min="14617" max="14617" width="13" style="5" customWidth="1"/>
    <col min="14618" max="14621" width="9.140625" style="5"/>
    <col min="14622" max="14622" width="12.85546875" style="5" bestFit="1" customWidth="1"/>
    <col min="14623" max="14623" width="10.85546875" style="5" bestFit="1" customWidth="1"/>
    <col min="14624" max="14627" width="9.140625" style="5"/>
    <col min="14628" max="14628" width="11.5703125" style="5" customWidth="1"/>
    <col min="14629" max="14632" width="9.140625" style="5"/>
    <col min="14633" max="14633" width="12.7109375" style="5" customWidth="1"/>
    <col min="14634" max="14848" width="9.140625" style="5"/>
    <col min="14849" max="14849" width="3.42578125" style="5" customWidth="1"/>
    <col min="14850" max="14850" width="9" style="5" customWidth="1"/>
    <col min="14851" max="14851" width="7.85546875" style="5" customWidth="1"/>
    <col min="14852" max="14852" width="61.5703125" style="5" customWidth="1"/>
    <col min="14853" max="14869" width="20.7109375" style="5" customWidth="1"/>
    <col min="14870" max="14870" width="9.140625" style="5"/>
    <col min="14871" max="14871" width="19.85546875" style="5" customWidth="1"/>
    <col min="14872" max="14872" width="12.5703125" style="5" customWidth="1"/>
    <col min="14873" max="14873" width="13" style="5" customWidth="1"/>
    <col min="14874" max="14877" width="9.140625" style="5"/>
    <col min="14878" max="14878" width="12.85546875" style="5" bestFit="1" customWidth="1"/>
    <col min="14879" max="14879" width="10.85546875" style="5" bestFit="1" customWidth="1"/>
    <col min="14880" max="14883" width="9.140625" style="5"/>
    <col min="14884" max="14884" width="11.5703125" style="5" customWidth="1"/>
    <col min="14885" max="14888" width="9.140625" style="5"/>
    <col min="14889" max="14889" width="12.7109375" style="5" customWidth="1"/>
    <col min="14890" max="15104" width="9.140625" style="5"/>
    <col min="15105" max="15105" width="3.42578125" style="5" customWidth="1"/>
    <col min="15106" max="15106" width="9" style="5" customWidth="1"/>
    <col min="15107" max="15107" width="7.85546875" style="5" customWidth="1"/>
    <col min="15108" max="15108" width="61.5703125" style="5" customWidth="1"/>
    <col min="15109" max="15125" width="20.7109375" style="5" customWidth="1"/>
    <col min="15126" max="15126" width="9.140625" style="5"/>
    <col min="15127" max="15127" width="19.85546875" style="5" customWidth="1"/>
    <col min="15128" max="15128" width="12.5703125" style="5" customWidth="1"/>
    <col min="15129" max="15129" width="13" style="5" customWidth="1"/>
    <col min="15130" max="15133" width="9.140625" style="5"/>
    <col min="15134" max="15134" width="12.85546875" style="5" bestFit="1" customWidth="1"/>
    <col min="15135" max="15135" width="10.85546875" style="5" bestFit="1" customWidth="1"/>
    <col min="15136" max="15139" width="9.140625" style="5"/>
    <col min="15140" max="15140" width="11.5703125" style="5" customWidth="1"/>
    <col min="15141" max="15144" width="9.140625" style="5"/>
    <col min="15145" max="15145" width="12.7109375" style="5" customWidth="1"/>
    <col min="15146" max="15360" width="9.140625" style="5"/>
    <col min="15361" max="15361" width="3.42578125" style="5" customWidth="1"/>
    <col min="15362" max="15362" width="9" style="5" customWidth="1"/>
    <col min="15363" max="15363" width="7.85546875" style="5" customWidth="1"/>
    <col min="15364" max="15364" width="61.5703125" style="5" customWidth="1"/>
    <col min="15365" max="15381" width="20.7109375" style="5" customWidth="1"/>
    <col min="15382" max="15382" width="9.140625" style="5"/>
    <col min="15383" max="15383" width="19.85546875" style="5" customWidth="1"/>
    <col min="15384" max="15384" width="12.5703125" style="5" customWidth="1"/>
    <col min="15385" max="15385" width="13" style="5" customWidth="1"/>
    <col min="15386" max="15389" width="9.140625" style="5"/>
    <col min="15390" max="15390" width="12.85546875" style="5" bestFit="1" customWidth="1"/>
    <col min="15391" max="15391" width="10.85546875" style="5" bestFit="1" customWidth="1"/>
    <col min="15392" max="15395" width="9.140625" style="5"/>
    <col min="15396" max="15396" width="11.5703125" style="5" customWidth="1"/>
    <col min="15397" max="15400" width="9.140625" style="5"/>
    <col min="15401" max="15401" width="12.7109375" style="5" customWidth="1"/>
    <col min="15402" max="15616" width="9.140625" style="5"/>
    <col min="15617" max="15617" width="3.42578125" style="5" customWidth="1"/>
    <col min="15618" max="15618" width="9" style="5" customWidth="1"/>
    <col min="15619" max="15619" width="7.85546875" style="5" customWidth="1"/>
    <col min="15620" max="15620" width="61.5703125" style="5" customWidth="1"/>
    <col min="15621" max="15637" width="20.7109375" style="5" customWidth="1"/>
    <col min="15638" max="15638" width="9.140625" style="5"/>
    <col min="15639" max="15639" width="19.85546875" style="5" customWidth="1"/>
    <col min="15640" max="15640" width="12.5703125" style="5" customWidth="1"/>
    <col min="15641" max="15641" width="13" style="5" customWidth="1"/>
    <col min="15642" max="15645" width="9.140625" style="5"/>
    <col min="15646" max="15646" width="12.85546875" style="5" bestFit="1" customWidth="1"/>
    <col min="15647" max="15647" width="10.85546875" style="5" bestFit="1" customWidth="1"/>
    <col min="15648" max="15651" width="9.140625" style="5"/>
    <col min="15652" max="15652" width="11.5703125" style="5" customWidth="1"/>
    <col min="15653" max="15656" width="9.140625" style="5"/>
    <col min="15657" max="15657" width="12.7109375" style="5" customWidth="1"/>
    <col min="15658" max="15872" width="9.140625" style="5"/>
    <col min="15873" max="15873" width="3.42578125" style="5" customWidth="1"/>
    <col min="15874" max="15874" width="9" style="5" customWidth="1"/>
    <col min="15875" max="15875" width="7.85546875" style="5" customWidth="1"/>
    <col min="15876" max="15876" width="61.5703125" style="5" customWidth="1"/>
    <col min="15877" max="15893" width="20.7109375" style="5" customWidth="1"/>
    <col min="15894" max="15894" width="9.140625" style="5"/>
    <col min="15895" max="15895" width="19.85546875" style="5" customWidth="1"/>
    <col min="15896" max="15896" width="12.5703125" style="5" customWidth="1"/>
    <col min="15897" max="15897" width="13" style="5" customWidth="1"/>
    <col min="15898" max="15901" width="9.140625" style="5"/>
    <col min="15902" max="15902" width="12.85546875" style="5" bestFit="1" customWidth="1"/>
    <col min="15903" max="15903" width="10.85546875" style="5" bestFit="1" customWidth="1"/>
    <col min="15904" max="15907" width="9.140625" style="5"/>
    <col min="15908" max="15908" width="11.5703125" style="5" customWidth="1"/>
    <col min="15909" max="15912" width="9.140625" style="5"/>
    <col min="15913" max="15913" width="12.7109375" style="5" customWidth="1"/>
    <col min="15914" max="16128" width="9.140625" style="5"/>
    <col min="16129" max="16129" width="3.42578125" style="5" customWidth="1"/>
    <col min="16130" max="16130" width="9" style="5" customWidth="1"/>
    <col min="16131" max="16131" width="7.85546875" style="5" customWidth="1"/>
    <col min="16132" max="16132" width="61.5703125" style="5" customWidth="1"/>
    <col min="16133" max="16149" width="20.7109375" style="5" customWidth="1"/>
    <col min="16150" max="16150" width="9.140625" style="5"/>
    <col min="16151" max="16151" width="19.85546875" style="5" customWidth="1"/>
    <col min="16152" max="16152" width="12.5703125" style="5" customWidth="1"/>
    <col min="16153" max="16153" width="13" style="5" customWidth="1"/>
    <col min="16154" max="16157" width="9.140625" style="5"/>
    <col min="16158" max="16158" width="12.85546875" style="5" bestFit="1" customWidth="1"/>
    <col min="16159" max="16159" width="10.85546875" style="5" bestFit="1" customWidth="1"/>
    <col min="16160" max="16163" width="9.140625" style="5"/>
    <col min="16164" max="16164" width="11.5703125" style="5" customWidth="1"/>
    <col min="16165" max="16168" width="9.140625" style="5"/>
    <col min="16169" max="16169" width="12.7109375" style="5" customWidth="1"/>
    <col min="16170" max="16384" width="9.140625" style="5"/>
  </cols>
  <sheetData>
    <row r="1" spans="1:41" ht="21.95" customHeight="1" x14ac:dyDescent="0.2">
      <c r="A1"/>
      <c r="B1"/>
      <c r="C1"/>
      <c r="D1"/>
    </row>
    <row r="2" spans="1:41" s="3" customFormat="1" ht="21.95" customHeight="1" x14ac:dyDescent="0.2">
      <c r="A2"/>
      <c r="B2"/>
      <c r="C2"/>
      <c r="D2"/>
    </row>
    <row r="3" spans="1:41" s="3" customFormat="1" ht="21.95" customHeight="1" x14ac:dyDescent="0.2">
      <c r="A3"/>
      <c r="B3"/>
      <c r="C3"/>
      <c r="D3"/>
    </row>
    <row r="4" spans="1:41" s="3" customFormat="1" ht="21.95" customHeight="1" x14ac:dyDescent="0.2">
      <c r="A4"/>
      <c r="B4"/>
      <c r="C4"/>
      <c r="D4"/>
    </row>
    <row r="5" spans="1:41" s="3" customFormat="1" ht="21.95" customHeight="1" x14ac:dyDescent="0.2">
      <c r="A5"/>
      <c r="B5"/>
      <c r="C5"/>
      <c r="D5"/>
    </row>
    <row r="6" spans="1:41" s="1" customFormat="1" ht="21.95" customHeight="1" x14ac:dyDescent="0.2">
      <c r="A6" s="7"/>
      <c r="B6" s="2"/>
      <c r="C6" s="8"/>
      <c r="D6" s="3"/>
      <c r="E6" s="3"/>
    </row>
    <row r="7" spans="1:41" ht="21.95" customHeight="1" x14ac:dyDescent="0.2">
      <c r="B7" s="1083" t="s">
        <v>549</v>
      </c>
      <c r="C7" s="1083"/>
      <c r="D7" s="1083"/>
      <c r="E7" s="1083"/>
      <c r="F7" s="1083"/>
      <c r="G7" s="1083"/>
      <c r="H7" s="1083"/>
      <c r="I7" s="1083"/>
      <c r="J7" s="1083"/>
      <c r="K7" s="1083"/>
      <c r="L7" s="1083"/>
      <c r="M7" s="1083"/>
      <c r="N7" s="1083"/>
      <c r="O7" s="1083"/>
      <c r="P7" s="1083"/>
      <c r="Q7" s="1083"/>
      <c r="R7" s="1083"/>
      <c r="S7" s="1083"/>
      <c r="T7" s="1083"/>
      <c r="U7" s="1083"/>
    </row>
    <row r="8" spans="1:41" ht="21.95" customHeight="1" x14ac:dyDescent="0.2">
      <c r="B8" s="20"/>
      <c r="C8" s="20"/>
      <c r="D8" s="20"/>
      <c r="E8" s="20"/>
      <c r="F8" s="20"/>
      <c r="G8" s="940"/>
      <c r="H8" s="940"/>
      <c r="I8" s="940"/>
      <c r="J8" s="940"/>
      <c r="K8" s="940"/>
      <c r="L8" s="940"/>
      <c r="M8" s="940"/>
      <c r="N8" s="940"/>
      <c r="O8" s="940"/>
      <c r="P8" s="940"/>
      <c r="Q8" s="940"/>
      <c r="R8" s="940"/>
    </row>
    <row r="9" spans="1:41" ht="21.95" customHeight="1" thickBot="1" x14ac:dyDescent="0.25">
      <c r="C9" s="6"/>
      <c r="D9" s="6"/>
      <c r="E9" s="6"/>
      <c r="F9" s="6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41" ht="21.95" customHeight="1" thickTop="1" x14ac:dyDescent="0.2">
      <c r="B10" s="1068" t="s">
        <v>469</v>
      </c>
      <c r="C10" s="1069"/>
      <c r="D10" s="1069"/>
      <c r="E10" s="1069"/>
      <c r="F10" s="1069"/>
      <c r="G10" s="1069"/>
      <c r="H10" s="1069"/>
      <c r="I10" s="1069"/>
      <c r="J10" s="1069"/>
      <c r="K10" s="1069"/>
      <c r="L10" s="1069"/>
      <c r="M10" s="1069"/>
      <c r="N10" s="1069"/>
      <c r="O10" s="1069"/>
      <c r="P10" s="1069"/>
      <c r="Q10" s="1069"/>
      <c r="R10" s="1069"/>
      <c r="S10" s="1069"/>
      <c r="T10" s="1069"/>
      <c r="U10" s="30" t="s">
        <v>451</v>
      </c>
    </row>
    <row r="11" spans="1:41" ht="205.5" customHeight="1" x14ac:dyDescent="0.2">
      <c r="B11" s="1112" t="s">
        <v>284</v>
      </c>
      <c r="C11" s="1085" t="s">
        <v>403</v>
      </c>
      <c r="D11" s="1085" t="s">
        <v>279</v>
      </c>
      <c r="E11" s="9" t="s">
        <v>417</v>
      </c>
      <c r="F11" s="9" t="s">
        <v>418</v>
      </c>
      <c r="G11" s="10" t="s">
        <v>278</v>
      </c>
      <c r="H11" s="9" t="s">
        <v>295</v>
      </c>
      <c r="I11" s="9" t="s">
        <v>280</v>
      </c>
      <c r="J11" s="9" t="s">
        <v>838</v>
      </c>
      <c r="K11" s="9" t="s">
        <v>263</v>
      </c>
      <c r="L11" s="9" t="s">
        <v>261</v>
      </c>
      <c r="M11" s="9" t="s">
        <v>127</v>
      </c>
      <c r="N11" s="9" t="s">
        <v>255</v>
      </c>
      <c r="O11" s="9" t="s">
        <v>267</v>
      </c>
      <c r="P11" s="9" t="s">
        <v>266</v>
      </c>
      <c r="Q11" s="9" t="s">
        <v>281</v>
      </c>
      <c r="R11" s="9" t="s">
        <v>282</v>
      </c>
      <c r="S11" s="9" t="s">
        <v>283</v>
      </c>
      <c r="T11" s="9" t="s">
        <v>256</v>
      </c>
      <c r="U11" s="11" t="s">
        <v>257</v>
      </c>
    </row>
    <row r="12" spans="1:41" ht="19.5" customHeight="1" x14ac:dyDescent="0.2">
      <c r="B12" s="1113"/>
      <c r="C12" s="1073"/>
      <c r="D12" s="1073"/>
      <c r="E12" s="10"/>
      <c r="F12" s="10"/>
      <c r="G12" s="10" t="s">
        <v>387</v>
      </c>
      <c r="H12" s="9" t="s">
        <v>388</v>
      </c>
      <c r="I12" s="9" t="s">
        <v>389</v>
      </c>
      <c r="J12" s="9" t="s">
        <v>390</v>
      </c>
      <c r="K12" s="431" t="s">
        <v>258</v>
      </c>
      <c r="L12" s="431" t="s">
        <v>259</v>
      </c>
      <c r="M12" s="9"/>
      <c r="N12" s="431" t="s">
        <v>258</v>
      </c>
      <c r="O12" s="431" t="s">
        <v>260</v>
      </c>
      <c r="P12" s="9" t="s">
        <v>391</v>
      </c>
      <c r="Q12" s="9" t="s">
        <v>392</v>
      </c>
      <c r="R12" s="9" t="s">
        <v>393</v>
      </c>
      <c r="S12" s="9" t="s">
        <v>394</v>
      </c>
      <c r="T12" s="9" t="s">
        <v>395</v>
      </c>
      <c r="U12" s="11" t="s">
        <v>396</v>
      </c>
    </row>
    <row r="13" spans="1:41" s="12" customFormat="1" ht="21.95" customHeight="1" x14ac:dyDescent="0.2">
      <c r="B13" s="13"/>
      <c r="C13" s="15"/>
      <c r="D13" s="106" t="s">
        <v>372</v>
      </c>
      <c r="E13" s="14" t="s">
        <v>373</v>
      </c>
      <c r="F13" s="15" t="s">
        <v>374</v>
      </c>
      <c r="G13" s="15" t="s">
        <v>375</v>
      </c>
      <c r="H13" s="15" t="s">
        <v>376</v>
      </c>
      <c r="I13" s="15" t="s">
        <v>377</v>
      </c>
      <c r="J13" s="15" t="s">
        <v>378</v>
      </c>
      <c r="K13" s="106" t="s">
        <v>379</v>
      </c>
      <c r="L13" s="15" t="s">
        <v>380</v>
      </c>
      <c r="M13" s="106" t="s">
        <v>381</v>
      </c>
      <c r="N13" s="15" t="s">
        <v>382</v>
      </c>
      <c r="O13" s="106" t="s">
        <v>383</v>
      </c>
      <c r="P13" s="15" t="s">
        <v>384</v>
      </c>
      <c r="Q13" s="106" t="s">
        <v>385</v>
      </c>
      <c r="R13" s="15" t="s">
        <v>421</v>
      </c>
      <c r="S13" s="15" t="s">
        <v>422</v>
      </c>
      <c r="T13" s="106" t="s">
        <v>262</v>
      </c>
      <c r="U13" s="192" t="s">
        <v>265</v>
      </c>
    </row>
    <row r="14" spans="1:41" ht="21.95" customHeight="1" x14ac:dyDescent="0.2">
      <c r="B14" s="1110" t="s">
        <v>347</v>
      </c>
      <c r="C14" s="1111"/>
      <c r="D14" s="1111"/>
      <c r="E14" s="58"/>
      <c r="F14" s="58"/>
      <c r="G14" s="59"/>
      <c r="H14" s="59"/>
      <c r="I14" s="59"/>
      <c r="J14" s="59"/>
      <c r="K14" s="191"/>
      <c r="L14" s="420"/>
      <c r="M14" s="59"/>
      <c r="N14" s="59"/>
      <c r="O14" s="59"/>
      <c r="P14" s="59"/>
      <c r="Q14" s="59"/>
      <c r="R14" s="59"/>
      <c r="S14" s="59"/>
      <c r="T14" s="59"/>
      <c r="U14" s="62"/>
    </row>
    <row r="15" spans="1:41" ht="21.95" customHeight="1" x14ac:dyDescent="0.2">
      <c r="B15" s="50" t="s">
        <v>269</v>
      </c>
      <c r="C15" s="941" t="s">
        <v>839</v>
      </c>
      <c r="D15" s="942" t="s">
        <v>276</v>
      </c>
      <c r="E15" s="943">
        <f>+SUM(INDEX(E:E,ROW()+1):INDEX(E:E,ROW(E22)-1))</f>
        <v>0</v>
      </c>
      <c r="F15" s="332">
        <f>+SUM(INDEX(F:F,ROW()+1):INDEX(F:F,ROW(F22)-1))</f>
        <v>0</v>
      </c>
      <c r="G15" s="332">
        <f>+SUM(INDEX(G:G,ROW()+1):INDEX(G:G,ROW(G22)-1))</f>
        <v>0</v>
      </c>
      <c r="H15" s="332">
        <f>+SUM(INDEX(H:H,ROW()+1):INDEX(H:H,ROW(H22)-1))</f>
        <v>0</v>
      </c>
      <c r="I15" s="332"/>
      <c r="J15" s="332">
        <f>+SUM(INDEX(J:J,ROW()+1):INDEX(J:J,ROW(J22)-1))</f>
        <v>0</v>
      </c>
      <c r="K15" s="944"/>
      <c r="L15" s="327"/>
      <c r="M15" s="332"/>
      <c r="N15" s="332"/>
      <c r="O15" s="332"/>
      <c r="P15" s="332">
        <f>+SUM(INDEX(P:P,ROW()+1):INDEX(P:P,ROW(P22)-1))</f>
        <v>0</v>
      </c>
      <c r="Q15" s="332">
        <f>+SUM(INDEX(Q:Q,ROW()+1):INDEX(Q:Q,ROW(Q22)-1))</f>
        <v>0</v>
      </c>
      <c r="R15" s="332">
        <f>+SUM(INDEX(R:R,ROW()+1):INDEX(R:R,ROW(R22)-1))</f>
        <v>0</v>
      </c>
      <c r="S15" s="332">
        <f>+SUM(INDEX(S:S,ROW()+1):INDEX(S:S,ROW(S22)-1))</f>
        <v>0</v>
      </c>
      <c r="T15" s="332">
        <f>+SUM(INDEX(T:T,ROW()+1):INDEX(T:T,ROW(T22)-1))</f>
        <v>0</v>
      </c>
      <c r="U15" s="329">
        <f>+SUM(INDEX(U:U,ROW()+1):INDEX(U:U,ROW(U22)-1))</f>
        <v>0</v>
      </c>
      <c r="W15" s="445"/>
      <c r="X15" s="445"/>
      <c r="Y15" s="445"/>
      <c r="AD15" s="6"/>
      <c r="AJ15" s="1057"/>
      <c r="AK15" s="1057"/>
      <c r="AO15" s="945"/>
    </row>
    <row r="16" spans="1:41" s="292" customFormat="1" ht="21.95" customHeight="1" x14ac:dyDescent="0.2">
      <c r="B16" s="293" t="s">
        <v>314</v>
      </c>
      <c r="C16" s="294"/>
      <c r="D16" s="297" t="s">
        <v>832</v>
      </c>
      <c r="E16" s="281"/>
      <c r="F16" s="28"/>
      <c r="G16" s="284">
        <f>E16-F16</f>
        <v>0</v>
      </c>
      <c r="H16" s="283"/>
      <c r="I16" s="284"/>
      <c r="J16" s="284">
        <f>G16-H16</f>
        <v>0</v>
      </c>
      <c r="K16" s="295"/>
      <c r="L16" s="295"/>
      <c r="M16" s="284"/>
      <c r="N16" s="284"/>
      <c r="O16" s="284"/>
      <c r="P16" s="283"/>
      <c r="Q16" s="283"/>
      <c r="R16" s="283"/>
      <c r="S16" s="283"/>
      <c r="T16" s="284">
        <f>J16+P16-Q16-R16-S16</f>
        <v>0</v>
      </c>
      <c r="U16" s="285">
        <f>(J16+T16)*50%</f>
        <v>0</v>
      </c>
      <c r="AB16" s="5"/>
      <c r="AC16" s="445"/>
      <c r="AD16" s="445"/>
      <c r="AG16" s="572"/>
      <c r="AJ16" s="572"/>
      <c r="AO16" s="572"/>
    </row>
    <row r="17" spans="2:39" s="292" customFormat="1" ht="21.95" customHeight="1" x14ac:dyDescent="0.2">
      <c r="B17" s="293" t="s">
        <v>315</v>
      </c>
      <c r="C17" s="294"/>
      <c r="D17" s="297" t="s">
        <v>833</v>
      </c>
      <c r="E17" s="281"/>
      <c r="F17" s="28"/>
      <c r="G17" s="284">
        <f>E17-F17</f>
        <v>0</v>
      </c>
      <c r="H17" s="283"/>
      <c r="I17" s="284"/>
      <c r="J17" s="284">
        <f>G17-H17</f>
        <v>0</v>
      </c>
      <c r="K17" s="295"/>
      <c r="L17" s="295"/>
      <c r="M17" s="284"/>
      <c r="N17" s="284"/>
      <c r="O17" s="284"/>
      <c r="P17" s="283"/>
      <c r="Q17" s="283"/>
      <c r="R17" s="283"/>
      <c r="S17" s="283"/>
      <c r="T17" s="284">
        <f>J17+P17-Q17-R17-S17</f>
        <v>0</v>
      </c>
      <c r="U17" s="285">
        <f>(J17+T17)*50%</f>
        <v>0</v>
      </c>
      <c r="AJ17" s="445"/>
    </row>
    <row r="18" spans="2:39" s="292" customFormat="1" ht="21.95" customHeight="1" x14ac:dyDescent="0.2">
      <c r="B18" s="293" t="s">
        <v>316</v>
      </c>
      <c r="C18" s="294"/>
      <c r="D18" s="297"/>
      <c r="E18" s="281"/>
      <c r="F18" s="28"/>
      <c r="G18" s="284"/>
      <c r="H18" s="283"/>
      <c r="I18" s="284"/>
      <c r="J18" s="284"/>
      <c r="K18" s="295"/>
      <c r="L18" s="295"/>
      <c r="M18" s="284"/>
      <c r="N18" s="284"/>
      <c r="O18" s="284"/>
      <c r="P18" s="283"/>
      <c r="Q18" s="283"/>
      <c r="R18" s="283"/>
      <c r="S18" s="283"/>
      <c r="T18" s="284"/>
      <c r="U18" s="285"/>
      <c r="AJ18" s="445"/>
    </row>
    <row r="19" spans="2:39" s="292" customFormat="1" ht="21.95" customHeight="1" x14ac:dyDescent="0.2">
      <c r="B19" s="293" t="s">
        <v>612</v>
      </c>
      <c r="C19" s="294"/>
      <c r="D19" s="297"/>
      <c r="E19" s="281"/>
      <c r="F19" s="28"/>
      <c r="G19" s="284"/>
      <c r="H19" s="283"/>
      <c r="I19" s="284"/>
      <c r="J19" s="284"/>
      <c r="K19" s="295"/>
      <c r="L19" s="295"/>
      <c r="M19" s="284"/>
      <c r="N19" s="284"/>
      <c r="O19" s="284"/>
      <c r="P19" s="283"/>
      <c r="Q19" s="283"/>
      <c r="R19" s="283"/>
      <c r="S19" s="283"/>
      <c r="T19" s="284"/>
      <c r="U19" s="285"/>
      <c r="AJ19" s="445"/>
    </row>
    <row r="20" spans="2:39" s="292" customFormat="1" ht="21.95" customHeight="1" x14ac:dyDescent="0.2">
      <c r="B20" s="293" t="s">
        <v>613</v>
      </c>
      <c r="C20" s="294"/>
      <c r="D20" s="297"/>
      <c r="E20" s="281"/>
      <c r="F20" s="28"/>
      <c r="G20" s="284"/>
      <c r="H20" s="283"/>
      <c r="I20" s="284"/>
      <c r="J20" s="284"/>
      <c r="K20" s="295"/>
      <c r="L20" s="295"/>
      <c r="M20" s="284"/>
      <c r="N20" s="284"/>
      <c r="O20" s="284"/>
      <c r="P20" s="283"/>
      <c r="Q20" s="283"/>
      <c r="R20" s="283"/>
      <c r="S20" s="283"/>
      <c r="T20" s="284"/>
      <c r="U20" s="285"/>
      <c r="AJ20" s="445"/>
    </row>
    <row r="21" spans="2:39" s="292" customFormat="1" ht="21.95" customHeight="1" x14ac:dyDescent="0.2">
      <c r="B21" s="293" t="s">
        <v>893</v>
      </c>
      <c r="C21" s="294"/>
      <c r="D21" s="297" t="s">
        <v>834</v>
      </c>
      <c r="E21" s="281"/>
      <c r="F21" s="28"/>
      <c r="G21" s="284">
        <f>E21-F21</f>
        <v>0</v>
      </c>
      <c r="H21" s="283"/>
      <c r="I21" s="284"/>
      <c r="J21" s="284">
        <f>G21-H21</f>
        <v>0</v>
      </c>
      <c r="K21" s="295"/>
      <c r="L21" s="295"/>
      <c r="M21" s="284"/>
      <c r="N21" s="284"/>
      <c r="O21" s="284"/>
      <c r="P21" s="283"/>
      <c r="Q21" s="283"/>
      <c r="R21" s="283"/>
      <c r="S21" s="283"/>
      <c r="T21" s="284">
        <f>J21+P21-Q21-R21-S21</f>
        <v>0</v>
      </c>
      <c r="U21" s="285">
        <f>(J21+T21)*50%</f>
        <v>0</v>
      </c>
    </row>
    <row r="22" spans="2:39" ht="21.95" customHeight="1" x14ac:dyDescent="0.2">
      <c r="B22" s="51" t="s">
        <v>270</v>
      </c>
      <c r="C22" s="946" t="s">
        <v>616</v>
      </c>
      <c r="D22" s="17" t="s">
        <v>285</v>
      </c>
      <c r="E22" s="332">
        <f t="shared" ref="E22:U22" si="0">+E23+E32+E48</f>
        <v>0</v>
      </c>
      <c r="F22" s="332">
        <f t="shared" si="0"/>
        <v>0</v>
      </c>
      <c r="G22" s="100">
        <f t="shared" si="0"/>
        <v>0</v>
      </c>
      <c r="H22" s="100">
        <f t="shared" si="0"/>
        <v>0</v>
      </c>
      <c r="I22" s="332">
        <f>+I23+I32+I48</f>
        <v>0</v>
      </c>
      <c r="J22" s="100">
        <f t="shared" si="0"/>
        <v>0</v>
      </c>
      <c r="K22" s="100">
        <f>+K23+K32+K48</f>
        <v>0</v>
      </c>
      <c r="L22" s="100">
        <f t="shared" si="0"/>
        <v>0</v>
      </c>
      <c r="M22" s="332">
        <f t="shared" si="0"/>
        <v>0</v>
      </c>
      <c r="N22" s="100">
        <f t="shared" si="0"/>
        <v>0</v>
      </c>
      <c r="O22" s="100">
        <f t="shared" si="0"/>
        <v>0</v>
      </c>
      <c r="P22" s="100">
        <f t="shared" si="0"/>
        <v>0</v>
      </c>
      <c r="Q22" s="100">
        <f t="shared" si="0"/>
        <v>0</v>
      </c>
      <c r="R22" s="100">
        <f t="shared" si="0"/>
        <v>0</v>
      </c>
      <c r="S22" s="100">
        <f t="shared" si="0"/>
        <v>0</v>
      </c>
      <c r="T22" s="100">
        <f t="shared" si="0"/>
        <v>0</v>
      </c>
      <c r="U22" s="75">
        <f t="shared" si="0"/>
        <v>0</v>
      </c>
    </row>
    <row r="23" spans="2:39" ht="21.95" customHeight="1" x14ac:dyDescent="0.2">
      <c r="B23" s="25" t="s">
        <v>317</v>
      </c>
      <c r="C23" s="422"/>
      <c r="D23" s="17" t="s">
        <v>83</v>
      </c>
      <c r="E23" s="332">
        <f>+SUM(INDEX(E:E,ROW()+1):INDEX(E:E,ROW(E32)-1))</f>
        <v>0</v>
      </c>
      <c r="F23" s="332">
        <f>+SUM(INDEX(F:F,ROW()+1):INDEX(F:F,ROW(F32)-1))</f>
        <v>0</v>
      </c>
      <c r="G23" s="284">
        <f>+SUM(INDEX(G:G,ROW()+1):INDEX(G:G,ROW(G32)-1))</f>
        <v>0</v>
      </c>
      <c r="H23" s="100">
        <f>+SUM(INDEX(H:H,ROW()+1):INDEX(H:H,ROW(H32)-1))</f>
        <v>0</v>
      </c>
      <c r="I23" s="100"/>
      <c r="J23" s="284">
        <f>+SUM(INDEX(J:J,ROW()+1):INDEX(J:J,ROW(J32)-1))</f>
        <v>0</v>
      </c>
      <c r="K23" s="100">
        <f>+SUM(INDEX(K:K,ROW()+1):INDEX(K:K,ROW(K32)-1))</f>
        <v>0</v>
      </c>
      <c r="L23" s="100">
        <f>+SUM(INDEX(L:L,ROW()+1):INDEX(L:L,ROW(L32)-1))</f>
        <v>0</v>
      </c>
      <c r="M23" s="100"/>
      <c r="N23" s="284">
        <f>+SUM(INDEX(N:N,ROW()+1):INDEX(N:N,ROW(N32)-1))</f>
        <v>0</v>
      </c>
      <c r="O23" s="284">
        <f>+SUM(INDEX(O:O,ROW()+1):INDEX(O:O,ROW(O32)-1))</f>
        <v>0</v>
      </c>
      <c r="P23" s="100">
        <f>+SUM(INDEX(P:P,ROW()+1):INDEX(P:P,ROW(P32)-1))</f>
        <v>0</v>
      </c>
      <c r="Q23" s="100">
        <f>+SUM(INDEX(Q:Q,ROW()+1):INDEX(Q:Q,ROW(Q32)-1))</f>
        <v>0</v>
      </c>
      <c r="R23" s="100">
        <f>+SUM(INDEX(R:R,ROW()+1):INDEX(R:R,ROW(R32)-1))</f>
        <v>0</v>
      </c>
      <c r="S23" s="100">
        <f>+SUM(INDEX(S:S,ROW()+1):INDEX(S:S,ROW(S32)-1))</f>
        <v>0</v>
      </c>
      <c r="T23" s="284">
        <f>+SUM(INDEX(T:T,ROW()+1):INDEX(T:T,ROW(T32)-1))</f>
        <v>0</v>
      </c>
      <c r="U23" s="285">
        <f>+SUM(INDEX(U:U,ROW()+1):INDEX(U:U,ROW(U32)-1))</f>
        <v>0</v>
      </c>
    </row>
    <row r="24" spans="2:39" ht="21.95" customHeight="1" x14ac:dyDescent="0.2">
      <c r="B24" s="25" t="s">
        <v>653</v>
      </c>
      <c r="C24" s="422"/>
      <c r="D24" s="297" t="s">
        <v>835</v>
      </c>
      <c r="E24" s="421"/>
      <c r="F24" s="421"/>
      <c r="G24" s="284">
        <f>E24-F24</f>
        <v>0</v>
      </c>
      <c r="H24" s="362"/>
      <c r="I24" s="100"/>
      <c r="J24" s="284">
        <f>G24-H24</f>
        <v>0</v>
      </c>
      <c r="K24" s="47">
        <f>IF(H24=0,L24,(1-(H24/G24))*L24)</f>
        <v>0</v>
      </c>
      <c r="L24" s="362"/>
      <c r="M24" s="362"/>
      <c r="N24" s="284">
        <f>IF(M24=0,0,(P24-R24-S24)*50%/M24)</f>
        <v>0</v>
      </c>
      <c r="O24" s="284">
        <f>IF(M24=0,0,(P24-S24)*50%/M24)</f>
        <v>0</v>
      </c>
      <c r="P24" s="362"/>
      <c r="Q24" s="362"/>
      <c r="R24" s="362"/>
      <c r="S24" s="362"/>
      <c r="T24" s="284">
        <f>J24-K24-N24+P24-Q24-R24-S24</f>
        <v>0</v>
      </c>
      <c r="U24" s="285">
        <f t="shared" ref="U24:U42" si="1">(J24+T24)*50%</f>
        <v>0</v>
      </c>
      <c r="W24" s="445"/>
      <c r="AK24" s="445"/>
      <c r="AM24" s="445"/>
    </row>
    <row r="25" spans="2:39" ht="21.95" customHeight="1" x14ac:dyDescent="0.2">
      <c r="B25" s="293" t="s">
        <v>654</v>
      </c>
      <c r="C25" s="422"/>
      <c r="D25" s="297" t="s">
        <v>836</v>
      </c>
      <c r="E25" s="421"/>
      <c r="F25" s="421"/>
      <c r="G25" s="284">
        <f>E25-F25</f>
        <v>0</v>
      </c>
      <c r="H25" s="362"/>
      <c r="I25" s="100"/>
      <c r="J25" s="284">
        <f>G25-H25</f>
        <v>0</v>
      </c>
      <c r="K25" s="47">
        <f>IF(H25=0,L25,(1-(H25/G25))*L25)</f>
        <v>0</v>
      </c>
      <c r="L25" s="362"/>
      <c r="M25" s="362"/>
      <c r="N25" s="284">
        <f>IF(M25=0,0,(P25-R25-S25)*50%/M25)</f>
        <v>0</v>
      </c>
      <c r="O25" s="284">
        <f>IF(M25=0,0,(P25-S25)*50%/M25)</f>
        <v>0</v>
      </c>
      <c r="P25" s="362"/>
      <c r="Q25" s="362"/>
      <c r="R25" s="362"/>
      <c r="S25" s="362"/>
      <c r="T25" s="284">
        <f>J25-K25-N25+P25-Q25-R25-S25</f>
        <v>0</v>
      </c>
      <c r="U25" s="285">
        <f>(J25+T25)*50%</f>
        <v>0</v>
      </c>
      <c r="W25" s="445"/>
      <c r="AK25" s="445"/>
      <c r="AM25" s="445"/>
    </row>
    <row r="26" spans="2:39" ht="21.95" customHeight="1" x14ac:dyDescent="0.2">
      <c r="B26" s="293" t="s">
        <v>655</v>
      </c>
      <c r="C26" s="422"/>
      <c r="D26" s="297"/>
      <c r="E26" s="421"/>
      <c r="F26" s="421"/>
      <c r="G26" s="284"/>
      <c r="H26" s="362"/>
      <c r="I26" s="100"/>
      <c r="J26" s="284"/>
      <c r="K26" s="47"/>
      <c r="L26" s="362"/>
      <c r="M26" s="362"/>
      <c r="N26" s="284"/>
      <c r="O26" s="284"/>
      <c r="P26" s="362"/>
      <c r="Q26" s="362"/>
      <c r="R26" s="362"/>
      <c r="S26" s="362"/>
      <c r="T26" s="284"/>
      <c r="U26" s="285"/>
      <c r="W26" s="445"/>
      <c r="AK26" s="445"/>
      <c r="AM26" s="445"/>
    </row>
    <row r="27" spans="2:39" ht="21.95" customHeight="1" x14ac:dyDescent="0.2">
      <c r="B27" s="293" t="s">
        <v>656</v>
      </c>
      <c r="C27" s="422"/>
      <c r="D27" s="297"/>
      <c r="E27" s="421"/>
      <c r="F27" s="421"/>
      <c r="G27" s="284"/>
      <c r="H27" s="362"/>
      <c r="I27" s="100"/>
      <c r="J27" s="284"/>
      <c r="K27" s="47"/>
      <c r="L27" s="362"/>
      <c r="M27" s="362"/>
      <c r="N27" s="284"/>
      <c r="O27" s="284"/>
      <c r="P27" s="362"/>
      <c r="Q27" s="362"/>
      <c r="R27" s="362"/>
      <c r="S27" s="362"/>
      <c r="T27" s="284"/>
      <c r="U27" s="285"/>
      <c r="W27" s="445"/>
      <c r="AK27" s="445"/>
      <c r="AM27" s="445"/>
    </row>
    <row r="28" spans="2:39" ht="21.95" customHeight="1" x14ac:dyDescent="0.2">
      <c r="B28" s="293" t="s">
        <v>657</v>
      </c>
      <c r="C28" s="422"/>
      <c r="D28" s="297"/>
      <c r="E28" s="421"/>
      <c r="F28" s="421"/>
      <c r="G28" s="284"/>
      <c r="H28" s="362"/>
      <c r="I28" s="100"/>
      <c r="J28" s="284"/>
      <c r="K28" s="47"/>
      <c r="L28" s="362"/>
      <c r="M28" s="362"/>
      <c r="N28" s="284"/>
      <c r="O28" s="284"/>
      <c r="P28" s="362"/>
      <c r="Q28" s="362"/>
      <c r="R28" s="362"/>
      <c r="S28" s="362"/>
      <c r="T28" s="284"/>
      <c r="U28" s="285"/>
      <c r="W28" s="445"/>
      <c r="AK28" s="445"/>
      <c r="AM28" s="445"/>
    </row>
    <row r="29" spans="2:39" ht="21.95" customHeight="1" x14ac:dyDescent="0.2">
      <c r="B29" s="293" t="s">
        <v>660</v>
      </c>
      <c r="C29" s="422"/>
      <c r="D29" s="297"/>
      <c r="E29" s="421"/>
      <c r="F29" s="421"/>
      <c r="G29" s="284"/>
      <c r="H29" s="362"/>
      <c r="I29" s="100"/>
      <c r="J29" s="284"/>
      <c r="K29" s="47"/>
      <c r="L29" s="362"/>
      <c r="M29" s="362"/>
      <c r="N29" s="284"/>
      <c r="O29" s="284"/>
      <c r="P29" s="362"/>
      <c r="Q29" s="362"/>
      <c r="R29" s="362"/>
      <c r="S29" s="362"/>
      <c r="T29" s="284"/>
      <c r="U29" s="285"/>
      <c r="W29" s="445"/>
      <c r="AK29" s="445"/>
      <c r="AM29" s="445"/>
    </row>
    <row r="30" spans="2:39" ht="21.95" customHeight="1" x14ac:dyDescent="0.2">
      <c r="B30" s="293" t="s">
        <v>894</v>
      </c>
      <c r="C30" s="422"/>
      <c r="D30" s="297"/>
      <c r="E30" s="421"/>
      <c r="F30" s="421"/>
      <c r="G30" s="284"/>
      <c r="H30" s="362"/>
      <c r="I30" s="100"/>
      <c r="J30" s="284"/>
      <c r="K30" s="47"/>
      <c r="L30" s="362"/>
      <c r="M30" s="362"/>
      <c r="N30" s="284"/>
      <c r="O30" s="284"/>
      <c r="P30" s="362"/>
      <c r="Q30" s="362"/>
      <c r="R30" s="362"/>
      <c r="S30" s="362"/>
      <c r="T30" s="284"/>
      <c r="U30" s="285"/>
      <c r="W30" s="445"/>
      <c r="AK30" s="445"/>
      <c r="AM30" s="445"/>
    </row>
    <row r="31" spans="2:39" ht="21.95" customHeight="1" x14ac:dyDescent="0.2">
      <c r="B31" s="293" t="s">
        <v>895</v>
      </c>
      <c r="C31" s="422"/>
      <c r="D31" s="361" t="s">
        <v>837</v>
      </c>
      <c r="E31" s="421"/>
      <c r="F31" s="421"/>
      <c r="G31" s="284">
        <f>E31-F31</f>
        <v>0</v>
      </c>
      <c r="H31" s="362"/>
      <c r="I31" s="100"/>
      <c r="J31" s="284">
        <f>G31-H31</f>
        <v>0</v>
      </c>
      <c r="K31" s="47">
        <f>IF(H31=0,L31,(1-(H31/G31))*L31)</f>
        <v>0</v>
      </c>
      <c r="L31" s="362"/>
      <c r="M31" s="362"/>
      <c r="N31" s="284">
        <f>IF(M31=0,0,(P31-R31-S31)*50%/M31)</f>
        <v>0</v>
      </c>
      <c r="O31" s="284">
        <f>IF(M31=0,0,(P31-S31)*50%/M31)</f>
        <v>0</v>
      </c>
      <c r="P31" s="362"/>
      <c r="Q31" s="362"/>
      <c r="R31" s="362"/>
      <c r="S31" s="362"/>
      <c r="T31" s="284">
        <f>J31-K31-N31+P31-Q31-R31-S31</f>
        <v>0</v>
      </c>
      <c r="U31" s="285">
        <f t="shared" si="1"/>
        <v>0</v>
      </c>
      <c r="W31" s="445"/>
      <c r="AK31" s="445"/>
      <c r="AM31" s="445"/>
    </row>
    <row r="32" spans="2:39" ht="21.95" customHeight="1" x14ac:dyDescent="0.2">
      <c r="B32" s="25" t="s">
        <v>318</v>
      </c>
      <c r="C32" s="422"/>
      <c r="D32" s="17" t="s">
        <v>840</v>
      </c>
      <c r="E32" s="332">
        <f>+SUM(INDEX(E:E,ROW()+1):INDEX(E:E,ROW(E48)-1))</f>
        <v>0</v>
      </c>
      <c r="F32" s="332">
        <f>+SUM(INDEX(F:F,ROW()+1):INDEX(F:F,ROW(F48)-1))</f>
        <v>0</v>
      </c>
      <c r="G32" s="284">
        <f>+SUM(INDEX(G:G,ROW()+1):INDEX(G:G,ROW(G48)-1))</f>
        <v>0</v>
      </c>
      <c r="H32" s="100">
        <f>+SUM(INDEX(H:H,ROW()+1):INDEX(H:H,ROW(H48)-1))</f>
        <v>0</v>
      </c>
      <c r="I32" s="100"/>
      <c r="J32" s="284">
        <f>+SUM(INDEX(J:J,ROW()+1):INDEX(J:J,ROW(J48)-1))</f>
        <v>0</v>
      </c>
      <c r="K32" s="100">
        <f>+SUM(INDEX(K:K,ROW()+1):INDEX(K:K,ROW(K48)-1))</f>
        <v>0</v>
      </c>
      <c r="L32" s="100">
        <f>+SUM(INDEX(L:L,ROW()+1):INDEX(L:L,ROW(L48)-1))</f>
        <v>0</v>
      </c>
      <c r="M32" s="100"/>
      <c r="N32" s="284">
        <f>+SUM(INDEX(N:N,ROW()+1):INDEX(N:N,ROW(N48)-1))</f>
        <v>0</v>
      </c>
      <c r="O32" s="284">
        <f>+SUM(INDEX(O:O,ROW()+1):INDEX(O:O,ROW(O48)-1))</f>
        <v>0</v>
      </c>
      <c r="P32" s="100">
        <f>+SUM(INDEX(P:P,ROW()+1):INDEX(P:P,ROW(P48)-1))</f>
        <v>0</v>
      </c>
      <c r="Q32" s="100">
        <f>+SUM(INDEX(Q:Q,ROW()+1):INDEX(Q:Q,ROW(Q48)-1))</f>
        <v>0</v>
      </c>
      <c r="R32" s="100">
        <f>+SUM(INDEX(R:R,ROW()+1):INDEX(R:R,ROW(R48)-1))</f>
        <v>0</v>
      </c>
      <c r="S32" s="100">
        <f>+SUM(INDEX(S:S,ROW()+1):INDEX(S:S,ROW(S48)-1))</f>
        <v>0</v>
      </c>
      <c r="T32" s="284">
        <f>+SUM(INDEX(T:T,ROW()+1):INDEX(T:T,ROW(T48)-1))</f>
        <v>0</v>
      </c>
      <c r="U32" s="285">
        <f t="shared" si="1"/>
        <v>0</v>
      </c>
      <c r="AK32" s="445"/>
    </row>
    <row r="33" spans="2:40" ht="21.95" customHeight="1" x14ac:dyDescent="0.2">
      <c r="B33" s="25" t="s">
        <v>494</v>
      </c>
      <c r="C33" s="422"/>
      <c r="D33" s="947" t="s">
        <v>841</v>
      </c>
      <c r="E33" s="421"/>
      <c r="F33" s="421"/>
      <c r="G33" s="284">
        <f t="shared" ref="G33:G42" si="2">E33-F33</f>
        <v>0</v>
      </c>
      <c r="H33" s="362"/>
      <c r="I33" s="100"/>
      <c r="J33" s="284">
        <f t="shared" ref="J33:J42" si="3">G33-H33</f>
        <v>0</v>
      </c>
      <c r="K33" s="47">
        <f t="shared" ref="K33:K52" si="4">IF(H33=0,L33,(1-(H33/G33))*L33)</f>
        <v>0</v>
      </c>
      <c r="L33" s="362"/>
      <c r="M33" s="362"/>
      <c r="N33" s="284">
        <f t="shared" ref="N33:N42" si="5">IF(M33=0,0,(P33-R33-S33)*50%/M33)</f>
        <v>0</v>
      </c>
      <c r="O33" s="284">
        <f t="shared" ref="O33:O42" si="6">IF(M33=0,0,(P33-S33)*50%/M33)</f>
        <v>0</v>
      </c>
      <c r="P33" s="362"/>
      <c r="Q33" s="362"/>
      <c r="R33" s="362"/>
      <c r="S33" s="362"/>
      <c r="T33" s="284">
        <f t="shared" ref="T33:T42" si="7">J33-K33-N33+P33-Q33-R33-S33</f>
        <v>0</v>
      </c>
      <c r="U33" s="285">
        <f t="shared" si="1"/>
        <v>0</v>
      </c>
      <c r="AK33" s="445"/>
      <c r="AM33" s="445"/>
    </row>
    <row r="34" spans="2:40" ht="21.95" customHeight="1" x14ac:dyDescent="0.2">
      <c r="B34" s="25" t="s">
        <v>495</v>
      </c>
      <c r="C34" s="422"/>
      <c r="D34" s="948" t="s">
        <v>842</v>
      </c>
      <c r="E34" s="421"/>
      <c r="F34" s="421"/>
      <c r="G34" s="284">
        <f t="shared" si="2"/>
        <v>0</v>
      </c>
      <c r="H34" s="362"/>
      <c r="I34" s="100"/>
      <c r="J34" s="284">
        <f t="shared" si="3"/>
        <v>0</v>
      </c>
      <c r="K34" s="47">
        <f t="shared" si="4"/>
        <v>0</v>
      </c>
      <c r="L34" s="362"/>
      <c r="M34" s="362"/>
      <c r="N34" s="284">
        <f t="shared" si="5"/>
        <v>0</v>
      </c>
      <c r="O34" s="284">
        <f t="shared" si="6"/>
        <v>0</v>
      </c>
      <c r="P34" s="362"/>
      <c r="Q34" s="362"/>
      <c r="R34" s="362"/>
      <c r="S34" s="362"/>
      <c r="T34" s="284">
        <f t="shared" si="7"/>
        <v>0</v>
      </c>
      <c r="U34" s="285">
        <f t="shared" si="1"/>
        <v>0</v>
      </c>
      <c r="AK34" s="445"/>
      <c r="AM34" s="445"/>
    </row>
    <row r="35" spans="2:40" ht="21.95" customHeight="1" x14ac:dyDescent="0.2">
      <c r="B35" s="25" t="s">
        <v>663</v>
      </c>
      <c r="C35" s="422"/>
      <c r="D35" s="947" t="s">
        <v>843</v>
      </c>
      <c r="E35" s="421"/>
      <c r="F35" s="421"/>
      <c r="G35" s="284">
        <f t="shared" si="2"/>
        <v>0</v>
      </c>
      <c r="H35" s="362"/>
      <c r="I35" s="100"/>
      <c r="J35" s="284">
        <f t="shared" si="3"/>
        <v>0</v>
      </c>
      <c r="K35" s="47">
        <f t="shared" si="4"/>
        <v>0</v>
      </c>
      <c r="L35" s="362"/>
      <c r="M35" s="362"/>
      <c r="N35" s="284">
        <f t="shared" si="5"/>
        <v>0</v>
      </c>
      <c r="O35" s="284">
        <f t="shared" si="6"/>
        <v>0</v>
      </c>
      <c r="P35" s="362"/>
      <c r="Q35" s="362"/>
      <c r="R35" s="362"/>
      <c r="S35" s="362"/>
      <c r="T35" s="284">
        <f t="shared" si="7"/>
        <v>0</v>
      </c>
      <c r="U35" s="285">
        <f t="shared" si="1"/>
        <v>0</v>
      </c>
      <c r="X35" s="445"/>
      <c r="Y35" s="445"/>
      <c r="AK35" s="445"/>
      <c r="AM35" s="445"/>
      <c r="AN35" s="445"/>
    </row>
    <row r="36" spans="2:40" ht="21.95" customHeight="1" x14ac:dyDescent="0.2">
      <c r="B36" s="25" t="s">
        <v>664</v>
      </c>
      <c r="C36" s="422"/>
      <c r="D36" s="947" t="s">
        <v>844</v>
      </c>
      <c r="E36" s="421"/>
      <c r="F36" s="421"/>
      <c r="G36" s="284">
        <f t="shared" si="2"/>
        <v>0</v>
      </c>
      <c r="H36" s="362"/>
      <c r="I36" s="100"/>
      <c r="J36" s="284">
        <f t="shared" si="3"/>
        <v>0</v>
      </c>
      <c r="K36" s="47">
        <f t="shared" si="4"/>
        <v>0</v>
      </c>
      <c r="L36" s="362"/>
      <c r="M36" s="362"/>
      <c r="N36" s="284">
        <f t="shared" si="5"/>
        <v>0</v>
      </c>
      <c r="O36" s="284">
        <f t="shared" si="6"/>
        <v>0</v>
      </c>
      <c r="P36" s="362"/>
      <c r="Q36" s="362"/>
      <c r="R36" s="362"/>
      <c r="S36" s="362"/>
      <c r="T36" s="284">
        <f t="shared" si="7"/>
        <v>0</v>
      </c>
      <c r="U36" s="285">
        <f t="shared" si="1"/>
        <v>0</v>
      </c>
      <c r="X36" s="445"/>
      <c r="Y36" s="445"/>
      <c r="AK36" s="445"/>
      <c r="AM36" s="445"/>
    </row>
    <row r="37" spans="2:40" ht="21.95" customHeight="1" x14ac:dyDescent="0.2">
      <c r="B37" s="25" t="s">
        <v>665</v>
      </c>
      <c r="C37" s="422"/>
      <c r="D37" s="297" t="s">
        <v>845</v>
      </c>
      <c r="E37" s="421"/>
      <c r="F37" s="421"/>
      <c r="G37" s="284">
        <f t="shared" si="2"/>
        <v>0</v>
      </c>
      <c r="H37" s="362"/>
      <c r="I37" s="100"/>
      <c r="J37" s="284">
        <f t="shared" si="3"/>
        <v>0</v>
      </c>
      <c r="K37" s="47">
        <f t="shared" si="4"/>
        <v>0</v>
      </c>
      <c r="L37" s="362"/>
      <c r="M37" s="362"/>
      <c r="N37" s="284">
        <f t="shared" si="5"/>
        <v>0</v>
      </c>
      <c r="O37" s="284">
        <f t="shared" si="6"/>
        <v>0</v>
      </c>
      <c r="P37" s="362"/>
      <c r="Q37" s="362"/>
      <c r="R37" s="362"/>
      <c r="S37" s="362"/>
      <c r="T37" s="284">
        <f t="shared" si="7"/>
        <v>0</v>
      </c>
      <c r="U37" s="285">
        <f t="shared" si="1"/>
        <v>0</v>
      </c>
      <c r="X37" s="445"/>
      <c r="Y37" s="445"/>
      <c r="AK37" s="445"/>
      <c r="AM37" s="445"/>
    </row>
    <row r="38" spans="2:40" ht="21.95" customHeight="1" x14ac:dyDescent="0.2">
      <c r="B38" s="25" t="s">
        <v>668</v>
      </c>
      <c r="C38" s="422"/>
      <c r="D38" s="297" t="s">
        <v>846</v>
      </c>
      <c r="E38" s="421"/>
      <c r="F38" s="421"/>
      <c r="G38" s="284">
        <f t="shared" si="2"/>
        <v>0</v>
      </c>
      <c r="H38" s="362"/>
      <c r="I38" s="100"/>
      <c r="J38" s="284">
        <f t="shared" si="3"/>
        <v>0</v>
      </c>
      <c r="K38" s="47">
        <f t="shared" si="4"/>
        <v>0</v>
      </c>
      <c r="L38" s="362"/>
      <c r="M38" s="362"/>
      <c r="N38" s="284">
        <f t="shared" si="5"/>
        <v>0</v>
      </c>
      <c r="O38" s="284">
        <f t="shared" si="6"/>
        <v>0</v>
      </c>
      <c r="P38" s="362"/>
      <c r="Q38" s="362"/>
      <c r="R38" s="362"/>
      <c r="S38" s="362"/>
      <c r="T38" s="284">
        <f t="shared" si="7"/>
        <v>0</v>
      </c>
      <c r="U38" s="285">
        <f t="shared" si="1"/>
        <v>0</v>
      </c>
      <c r="X38" s="445"/>
      <c r="Y38" s="445"/>
      <c r="AK38" s="445"/>
      <c r="AM38" s="445"/>
    </row>
    <row r="39" spans="2:40" ht="21.95" customHeight="1" x14ac:dyDescent="0.2">
      <c r="B39" s="25" t="s">
        <v>927</v>
      </c>
      <c r="C39" s="422"/>
      <c r="D39" s="297" t="s">
        <v>847</v>
      </c>
      <c r="E39" s="421"/>
      <c r="F39" s="421"/>
      <c r="G39" s="284">
        <f t="shared" si="2"/>
        <v>0</v>
      </c>
      <c r="H39" s="362"/>
      <c r="I39" s="100"/>
      <c r="J39" s="284">
        <f t="shared" si="3"/>
        <v>0</v>
      </c>
      <c r="K39" s="47">
        <f t="shared" si="4"/>
        <v>0</v>
      </c>
      <c r="L39" s="362"/>
      <c r="M39" s="362"/>
      <c r="N39" s="284">
        <f t="shared" si="5"/>
        <v>0</v>
      </c>
      <c r="O39" s="284">
        <f t="shared" si="6"/>
        <v>0</v>
      </c>
      <c r="P39" s="362"/>
      <c r="Q39" s="362"/>
      <c r="R39" s="362"/>
      <c r="S39" s="362"/>
      <c r="T39" s="284">
        <f t="shared" si="7"/>
        <v>0</v>
      </c>
      <c r="U39" s="285">
        <f t="shared" si="1"/>
        <v>0</v>
      </c>
      <c r="X39" s="445"/>
      <c r="Y39" s="445"/>
      <c r="AK39" s="445"/>
      <c r="AM39" s="445"/>
      <c r="AN39" s="445"/>
    </row>
    <row r="40" spans="2:40" ht="21.95" customHeight="1" x14ac:dyDescent="0.2">
      <c r="B40" s="25" t="s">
        <v>928</v>
      </c>
      <c r="C40" s="422"/>
      <c r="D40" s="297" t="s">
        <v>848</v>
      </c>
      <c r="E40" s="421"/>
      <c r="F40" s="421"/>
      <c r="G40" s="284">
        <f t="shared" si="2"/>
        <v>0</v>
      </c>
      <c r="H40" s="362"/>
      <c r="I40" s="100"/>
      <c r="J40" s="284">
        <f t="shared" si="3"/>
        <v>0</v>
      </c>
      <c r="K40" s="47">
        <f t="shared" si="4"/>
        <v>0</v>
      </c>
      <c r="L40" s="362"/>
      <c r="M40" s="362"/>
      <c r="N40" s="284">
        <f t="shared" si="5"/>
        <v>0</v>
      </c>
      <c r="O40" s="284">
        <f t="shared" si="6"/>
        <v>0</v>
      </c>
      <c r="P40" s="362"/>
      <c r="Q40" s="362"/>
      <c r="R40" s="362"/>
      <c r="S40" s="362"/>
      <c r="T40" s="284">
        <f t="shared" si="7"/>
        <v>0</v>
      </c>
      <c r="U40" s="285">
        <f t="shared" si="1"/>
        <v>0</v>
      </c>
      <c r="X40" s="445"/>
      <c r="Y40" s="445"/>
      <c r="AK40" s="445"/>
    </row>
    <row r="41" spans="2:40" ht="21.95" customHeight="1" x14ac:dyDescent="0.2">
      <c r="B41" s="25" t="s">
        <v>929</v>
      </c>
      <c r="C41" s="422"/>
      <c r="D41" s="297" t="s">
        <v>849</v>
      </c>
      <c r="E41" s="421"/>
      <c r="F41" s="421"/>
      <c r="G41" s="284">
        <f t="shared" si="2"/>
        <v>0</v>
      </c>
      <c r="H41" s="362"/>
      <c r="I41" s="100"/>
      <c r="J41" s="284">
        <f t="shared" si="3"/>
        <v>0</v>
      </c>
      <c r="K41" s="47">
        <f t="shared" si="4"/>
        <v>0</v>
      </c>
      <c r="L41" s="362"/>
      <c r="M41" s="362"/>
      <c r="N41" s="284">
        <f t="shared" si="5"/>
        <v>0</v>
      </c>
      <c r="O41" s="284">
        <f t="shared" si="6"/>
        <v>0</v>
      </c>
      <c r="P41" s="362"/>
      <c r="Q41" s="362"/>
      <c r="R41" s="362"/>
      <c r="S41" s="362"/>
      <c r="T41" s="284">
        <f t="shared" si="7"/>
        <v>0</v>
      </c>
      <c r="U41" s="285">
        <f t="shared" si="1"/>
        <v>0</v>
      </c>
      <c r="X41" s="445"/>
      <c r="Y41" s="445"/>
      <c r="AK41" s="445"/>
    </row>
    <row r="42" spans="2:40" ht="21.95" customHeight="1" x14ac:dyDescent="0.2">
      <c r="B42" s="25" t="s">
        <v>896</v>
      </c>
      <c r="C42" s="422"/>
      <c r="D42" s="297" t="s">
        <v>850</v>
      </c>
      <c r="E42" s="421"/>
      <c r="F42" s="421"/>
      <c r="G42" s="284">
        <f t="shared" si="2"/>
        <v>0</v>
      </c>
      <c r="H42" s="362"/>
      <c r="I42" s="100"/>
      <c r="J42" s="284">
        <f t="shared" si="3"/>
        <v>0</v>
      </c>
      <c r="K42" s="47">
        <f t="shared" si="4"/>
        <v>0</v>
      </c>
      <c r="L42" s="362"/>
      <c r="M42" s="362"/>
      <c r="N42" s="284">
        <f t="shared" si="5"/>
        <v>0</v>
      </c>
      <c r="O42" s="284">
        <f t="shared" si="6"/>
        <v>0</v>
      </c>
      <c r="P42" s="362"/>
      <c r="Q42" s="362"/>
      <c r="R42" s="362"/>
      <c r="S42" s="362"/>
      <c r="T42" s="284">
        <f t="shared" si="7"/>
        <v>0</v>
      </c>
      <c r="U42" s="285">
        <f t="shared" si="1"/>
        <v>0</v>
      </c>
      <c r="X42" s="445"/>
      <c r="Y42" s="445"/>
      <c r="AK42" s="445"/>
    </row>
    <row r="43" spans="2:40" ht="21.95" customHeight="1" x14ac:dyDescent="0.2">
      <c r="B43" s="25" t="s">
        <v>897</v>
      </c>
      <c r="C43" s="422"/>
      <c r="D43" s="297"/>
      <c r="E43" s="421"/>
      <c r="F43" s="421"/>
      <c r="G43" s="284"/>
      <c r="H43" s="362"/>
      <c r="I43" s="100"/>
      <c r="J43" s="284"/>
      <c r="K43" s="47"/>
      <c r="L43" s="362"/>
      <c r="M43" s="362"/>
      <c r="N43" s="284"/>
      <c r="O43" s="284"/>
      <c r="P43" s="362"/>
      <c r="Q43" s="362"/>
      <c r="R43" s="362"/>
      <c r="S43" s="362"/>
      <c r="T43" s="284"/>
      <c r="U43" s="285"/>
      <c r="X43" s="445"/>
      <c r="Y43" s="445"/>
      <c r="AK43" s="445"/>
    </row>
    <row r="44" spans="2:40" ht="21.95" customHeight="1" x14ac:dyDescent="0.2">
      <c r="B44" s="25" t="s">
        <v>898</v>
      </c>
      <c r="C44" s="422"/>
      <c r="D44" s="297"/>
      <c r="E44" s="421"/>
      <c r="F44" s="421"/>
      <c r="G44" s="284"/>
      <c r="H44" s="362"/>
      <c r="I44" s="100"/>
      <c r="J44" s="284"/>
      <c r="K44" s="47"/>
      <c r="L44" s="362"/>
      <c r="M44" s="362"/>
      <c r="N44" s="284"/>
      <c r="O44" s="284"/>
      <c r="P44" s="362"/>
      <c r="Q44" s="362"/>
      <c r="R44" s="362"/>
      <c r="S44" s="362"/>
      <c r="T44" s="284"/>
      <c r="U44" s="285"/>
      <c r="X44" s="445"/>
      <c r="Y44" s="445"/>
      <c r="AK44" s="445"/>
    </row>
    <row r="45" spans="2:40" ht="21.95" customHeight="1" x14ac:dyDescent="0.2">
      <c r="B45" s="25" t="s">
        <v>899</v>
      </c>
      <c r="C45" s="422"/>
      <c r="D45" s="297"/>
      <c r="E45" s="421"/>
      <c r="F45" s="421"/>
      <c r="G45" s="284"/>
      <c r="H45" s="362"/>
      <c r="I45" s="100"/>
      <c r="J45" s="284"/>
      <c r="K45" s="47"/>
      <c r="L45" s="362"/>
      <c r="M45" s="362"/>
      <c r="N45" s="284"/>
      <c r="O45" s="284"/>
      <c r="P45" s="362"/>
      <c r="Q45" s="362"/>
      <c r="R45" s="362"/>
      <c r="S45" s="362"/>
      <c r="T45" s="284"/>
      <c r="U45" s="285"/>
      <c r="X45" s="445"/>
      <c r="Y45" s="445"/>
      <c r="AK45" s="445"/>
    </row>
    <row r="46" spans="2:40" ht="21.95" customHeight="1" x14ac:dyDescent="0.2">
      <c r="B46" s="25" t="s">
        <v>900</v>
      </c>
      <c r="C46" s="422"/>
      <c r="D46" s="297"/>
      <c r="E46" s="421"/>
      <c r="F46" s="421"/>
      <c r="G46" s="284"/>
      <c r="H46" s="362"/>
      <c r="I46" s="100"/>
      <c r="J46" s="284"/>
      <c r="K46" s="47"/>
      <c r="L46" s="362"/>
      <c r="M46" s="362"/>
      <c r="N46" s="284"/>
      <c r="O46" s="284"/>
      <c r="P46" s="362"/>
      <c r="Q46" s="362"/>
      <c r="R46" s="362"/>
      <c r="S46" s="362"/>
      <c r="T46" s="284"/>
      <c r="U46" s="285"/>
      <c r="X46" s="445"/>
      <c r="Y46" s="445"/>
      <c r="AK46" s="445"/>
    </row>
    <row r="47" spans="2:40" ht="21.95" customHeight="1" x14ac:dyDescent="0.2">
      <c r="B47" s="25" t="s">
        <v>901</v>
      </c>
      <c r="C47" s="422"/>
      <c r="D47" s="297"/>
      <c r="E47" s="421"/>
      <c r="F47" s="421"/>
      <c r="G47" s="284"/>
      <c r="H47" s="362"/>
      <c r="I47" s="100"/>
      <c r="J47" s="284"/>
      <c r="K47" s="47"/>
      <c r="L47" s="362"/>
      <c r="M47" s="362"/>
      <c r="N47" s="284"/>
      <c r="O47" s="284"/>
      <c r="P47" s="362"/>
      <c r="Q47" s="362"/>
      <c r="R47" s="362"/>
      <c r="S47" s="362"/>
      <c r="T47" s="284"/>
      <c r="U47" s="285"/>
      <c r="X47" s="445"/>
      <c r="Y47" s="445"/>
      <c r="AK47" s="445"/>
    </row>
    <row r="48" spans="2:40" ht="21.95" customHeight="1" x14ac:dyDescent="0.2">
      <c r="B48" s="25" t="s">
        <v>319</v>
      </c>
      <c r="C48" s="422"/>
      <c r="D48" s="17" t="s">
        <v>834</v>
      </c>
      <c r="E48" s="332">
        <f>+SUM(INDEX(E:E,ROW()+1):INDEX(E:E,ROW(E58)-1))</f>
        <v>0</v>
      </c>
      <c r="F48" s="332">
        <f>+SUM(INDEX(F:F,ROW()+1):INDEX(F:F,ROW(F58)-1))</f>
        <v>0</v>
      </c>
      <c r="G48" s="284">
        <f>+SUM(INDEX(G:G,ROW()+1):INDEX(G:G,ROW(G58)-1))</f>
        <v>0</v>
      </c>
      <c r="H48" s="100">
        <f>+SUM(INDEX(H:H,ROW()+1):INDEX(H:H,ROW(H58)-1))</f>
        <v>0</v>
      </c>
      <c r="I48" s="100"/>
      <c r="J48" s="284">
        <f>+SUM(INDEX(J:J,ROW()+1):INDEX(J:J,ROW(J58)-1))</f>
        <v>0</v>
      </c>
      <c r="K48" s="100">
        <f>+SUM(INDEX(K:K,ROW()+1):INDEX(K:K,ROW(K58)-1))</f>
        <v>0</v>
      </c>
      <c r="L48" s="100">
        <f>+SUM(INDEX(L:L,ROW()+1):INDEX(L:L,ROW(L58)-1))</f>
        <v>0</v>
      </c>
      <c r="M48" s="100"/>
      <c r="N48" s="284">
        <f>+SUM(INDEX(N:N,ROW()+1):INDEX(N:N,ROW(N58)-1))</f>
        <v>0</v>
      </c>
      <c r="O48" s="284">
        <f>+SUM(INDEX(O:O,ROW()+1):INDEX(O:O,ROW(O58)-1))</f>
        <v>0</v>
      </c>
      <c r="P48" s="100">
        <f>+SUM(INDEX(P:P,ROW()+1):INDEX(P:P,ROW(P58)-1))</f>
        <v>0</v>
      </c>
      <c r="Q48" s="100">
        <f>+SUM(INDEX(Q:Q,ROW()+1):INDEX(Q:Q,ROW(Q58)-1))</f>
        <v>0</v>
      </c>
      <c r="R48" s="100">
        <f>+SUM(INDEX(R:R,ROW()+1):INDEX(R:R,ROW(R58)-1))</f>
        <v>0</v>
      </c>
      <c r="S48" s="100">
        <f>+SUM(INDEX(S:S,ROW()+1):INDEX(S:S,ROW(S58)-1))</f>
        <v>0</v>
      </c>
      <c r="T48" s="284">
        <f>+SUM(INDEX(T:T,ROW()+1):INDEX(T:T,ROW(T58)-1))</f>
        <v>0</v>
      </c>
      <c r="U48" s="285">
        <f>+SUM(INDEX(U:U,ROW()+1):INDEX(U:U,ROW(U58)-1))</f>
        <v>0</v>
      </c>
      <c r="X48" s="445"/>
      <c r="Y48" s="445"/>
      <c r="AK48" s="445"/>
    </row>
    <row r="49" spans="2:39" ht="21.95" customHeight="1" x14ac:dyDescent="0.2">
      <c r="B49" s="25" t="s">
        <v>930</v>
      </c>
      <c r="C49" s="422"/>
      <c r="D49" s="361" t="s">
        <v>851</v>
      </c>
      <c r="E49" s="421"/>
      <c r="F49" s="421"/>
      <c r="G49" s="284">
        <f>E49-F49</f>
        <v>0</v>
      </c>
      <c r="H49" s="362"/>
      <c r="I49" s="100"/>
      <c r="J49" s="284">
        <f>G49-H49</f>
        <v>0</v>
      </c>
      <c r="K49" s="47">
        <f t="shared" si="4"/>
        <v>0</v>
      </c>
      <c r="L49" s="362"/>
      <c r="M49" s="362"/>
      <c r="N49" s="284">
        <f>IF(M49=0,0,(P49-R49-S49)*50%/M49)</f>
        <v>0</v>
      </c>
      <c r="O49" s="284">
        <f>IF(M49=0,0,(P49-S49)*50%/M49)</f>
        <v>0</v>
      </c>
      <c r="P49" s="362"/>
      <c r="Q49" s="362"/>
      <c r="R49" s="362"/>
      <c r="S49" s="362"/>
      <c r="T49" s="284">
        <f>J49-K49-N49+P49-Q49-R49-S49</f>
        <v>0</v>
      </c>
      <c r="U49" s="285">
        <f>(J49+T49)*50%</f>
        <v>0</v>
      </c>
      <c r="X49" s="445"/>
      <c r="Y49" s="445"/>
      <c r="AK49" s="445"/>
      <c r="AM49" s="445"/>
    </row>
    <row r="50" spans="2:39" ht="21.95" customHeight="1" x14ac:dyDescent="0.2">
      <c r="B50" s="25" t="s">
        <v>931</v>
      </c>
      <c r="C50" s="422"/>
      <c r="D50" s="361" t="s">
        <v>852</v>
      </c>
      <c r="E50" s="421"/>
      <c r="F50" s="421"/>
      <c r="G50" s="284">
        <f>E50-F50</f>
        <v>0</v>
      </c>
      <c r="H50" s="362"/>
      <c r="I50" s="100"/>
      <c r="J50" s="284">
        <f>G50-H50</f>
        <v>0</v>
      </c>
      <c r="K50" s="47">
        <f t="shared" si="4"/>
        <v>0</v>
      </c>
      <c r="L50" s="362"/>
      <c r="M50" s="362"/>
      <c r="N50" s="284"/>
      <c r="O50" s="284"/>
      <c r="P50" s="362"/>
      <c r="Q50" s="362"/>
      <c r="R50" s="362"/>
      <c r="S50" s="362"/>
      <c r="T50" s="284">
        <f>J50-K50-N50+P50-Q50-R50-S50</f>
        <v>0</v>
      </c>
      <c r="U50" s="285">
        <f>(J50+T50)*50%</f>
        <v>0</v>
      </c>
      <c r="X50" s="445"/>
      <c r="Y50" s="445"/>
      <c r="AK50" s="445"/>
      <c r="AM50" s="445"/>
    </row>
    <row r="51" spans="2:39" ht="21.95" customHeight="1" x14ac:dyDescent="0.2">
      <c r="B51" s="25" t="s">
        <v>932</v>
      </c>
      <c r="C51" s="422"/>
      <c r="D51" s="361" t="s">
        <v>853</v>
      </c>
      <c r="E51" s="421"/>
      <c r="F51" s="421"/>
      <c r="G51" s="284">
        <f>E51-F51</f>
        <v>0</v>
      </c>
      <c r="H51" s="362"/>
      <c r="I51" s="100"/>
      <c r="J51" s="284">
        <f>G51-H51</f>
        <v>0</v>
      </c>
      <c r="K51" s="47">
        <f t="shared" si="4"/>
        <v>0</v>
      </c>
      <c r="L51" s="362"/>
      <c r="M51" s="362"/>
      <c r="N51" s="284">
        <f>IF(M51=0,0,(P51-R51-S51)*50%/M51)</f>
        <v>0</v>
      </c>
      <c r="O51" s="284">
        <f>IF(M51=0,0,(P51-S51)*50%/M51)</f>
        <v>0</v>
      </c>
      <c r="P51" s="362"/>
      <c r="Q51" s="362"/>
      <c r="R51" s="362"/>
      <c r="S51" s="362"/>
      <c r="T51" s="284">
        <f>J51-K51-N51+P51-Q51-R51-S51</f>
        <v>0</v>
      </c>
      <c r="U51" s="285">
        <f>(J51+T51)*50%</f>
        <v>0</v>
      </c>
      <c r="X51" s="445"/>
      <c r="Y51" s="445"/>
      <c r="AK51" s="445"/>
      <c r="AM51" s="445"/>
    </row>
    <row r="52" spans="2:39" ht="21.95" customHeight="1" x14ac:dyDescent="0.2">
      <c r="B52" s="25" t="s">
        <v>902</v>
      </c>
      <c r="C52" s="422"/>
      <c r="D52" s="361" t="s">
        <v>529</v>
      </c>
      <c r="E52" s="421"/>
      <c r="F52" s="421"/>
      <c r="G52" s="284">
        <f>E52-F52</f>
        <v>0</v>
      </c>
      <c r="H52" s="362"/>
      <c r="I52" s="100"/>
      <c r="J52" s="284">
        <f>G52-H52</f>
        <v>0</v>
      </c>
      <c r="K52" s="47">
        <f t="shared" si="4"/>
        <v>0</v>
      </c>
      <c r="L52" s="362"/>
      <c r="M52" s="362"/>
      <c r="N52" s="284">
        <f>IF(M52=0,0,(P52-R52-S52)*50%/M52)</f>
        <v>0</v>
      </c>
      <c r="O52" s="284">
        <f>IF(M52=0,0,(P52-S52)*50%/M52)</f>
        <v>0</v>
      </c>
      <c r="P52" s="362"/>
      <c r="Q52" s="362"/>
      <c r="R52" s="362"/>
      <c r="S52" s="362"/>
      <c r="T52" s="284">
        <f>J52-K52-N52+P52-Q52-R52-S52</f>
        <v>0</v>
      </c>
      <c r="U52" s="285">
        <f>(J52+T52)*50%</f>
        <v>0</v>
      </c>
      <c r="X52" s="445"/>
      <c r="Y52" s="445"/>
      <c r="AK52" s="445"/>
      <c r="AM52" s="445"/>
    </row>
    <row r="53" spans="2:39" ht="21.95" customHeight="1" x14ac:dyDescent="0.2">
      <c r="B53" s="25" t="s">
        <v>903</v>
      </c>
      <c r="C53" s="422"/>
      <c r="D53" s="1009"/>
      <c r="E53" s="421"/>
      <c r="F53" s="421"/>
      <c r="G53" s="284"/>
      <c r="H53" s="362"/>
      <c r="I53" s="100"/>
      <c r="J53" s="284"/>
      <c r="K53" s="47"/>
      <c r="L53" s="362"/>
      <c r="M53" s="362"/>
      <c r="N53" s="284"/>
      <c r="O53" s="284"/>
      <c r="P53" s="362"/>
      <c r="Q53" s="362"/>
      <c r="R53" s="362"/>
      <c r="S53" s="362"/>
      <c r="T53" s="284"/>
      <c r="U53" s="285"/>
      <c r="X53" s="445"/>
      <c r="Y53" s="445"/>
      <c r="AK53" s="445"/>
      <c r="AM53" s="445"/>
    </row>
    <row r="54" spans="2:39" ht="21.95" customHeight="1" x14ac:dyDescent="0.2">
      <c r="B54" s="25" t="s">
        <v>904</v>
      </c>
      <c r="C54" s="422"/>
      <c r="D54" s="1009"/>
      <c r="E54" s="421"/>
      <c r="F54" s="421"/>
      <c r="G54" s="284"/>
      <c r="H54" s="362"/>
      <c r="I54" s="100"/>
      <c r="J54" s="284"/>
      <c r="K54" s="47"/>
      <c r="L54" s="362"/>
      <c r="M54" s="362"/>
      <c r="N54" s="284"/>
      <c r="O54" s="284"/>
      <c r="P54" s="362"/>
      <c r="Q54" s="362"/>
      <c r="R54" s="362"/>
      <c r="S54" s="362"/>
      <c r="T54" s="284"/>
      <c r="U54" s="285"/>
      <c r="X54" s="445"/>
      <c r="Y54" s="445"/>
      <c r="AK54" s="445"/>
      <c r="AM54" s="445"/>
    </row>
    <row r="55" spans="2:39" ht="21.95" customHeight="1" x14ac:dyDescent="0.2">
      <c r="B55" s="25" t="s">
        <v>905</v>
      </c>
      <c r="C55" s="422"/>
      <c r="D55" s="1009"/>
      <c r="E55" s="421"/>
      <c r="F55" s="421"/>
      <c r="G55" s="284"/>
      <c r="H55" s="362"/>
      <c r="I55" s="100"/>
      <c r="J55" s="284"/>
      <c r="K55" s="47"/>
      <c r="L55" s="362"/>
      <c r="M55" s="362"/>
      <c r="N55" s="284"/>
      <c r="O55" s="284"/>
      <c r="P55" s="362"/>
      <c r="Q55" s="362"/>
      <c r="R55" s="362"/>
      <c r="S55" s="362"/>
      <c r="T55" s="284"/>
      <c r="U55" s="285"/>
      <c r="X55" s="445"/>
      <c r="Y55" s="445"/>
      <c r="AK55" s="445"/>
      <c r="AM55" s="445"/>
    </row>
    <row r="56" spans="2:39" ht="21.95" customHeight="1" x14ac:dyDescent="0.2">
      <c r="B56" s="25" t="s">
        <v>906</v>
      </c>
      <c r="C56" s="422"/>
      <c r="D56" s="1009"/>
      <c r="E56" s="421"/>
      <c r="F56" s="421"/>
      <c r="G56" s="284"/>
      <c r="H56" s="362"/>
      <c r="I56" s="100"/>
      <c r="J56" s="284"/>
      <c r="K56" s="47"/>
      <c r="L56" s="362"/>
      <c r="M56" s="362"/>
      <c r="N56" s="284"/>
      <c r="O56" s="284"/>
      <c r="P56" s="362"/>
      <c r="Q56" s="362"/>
      <c r="R56" s="362"/>
      <c r="S56" s="362"/>
      <c r="T56" s="284"/>
      <c r="U56" s="285"/>
      <c r="X56" s="445"/>
      <c r="Y56" s="445"/>
      <c r="AK56" s="445"/>
      <c r="AM56" s="445"/>
    </row>
    <row r="57" spans="2:39" ht="21.95" customHeight="1" x14ac:dyDescent="0.2">
      <c r="B57" s="25" t="s">
        <v>907</v>
      </c>
      <c r="C57" s="422"/>
      <c r="D57" s="1009"/>
      <c r="E57" s="421"/>
      <c r="F57" s="421"/>
      <c r="G57" s="284"/>
      <c r="H57" s="362"/>
      <c r="I57" s="100"/>
      <c r="J57" s="284"/>
      <c r="K57" s="47"/>
      <c r="L57" s="362"/>
      <c r="M57" s="362"/>
      <c r="N57" s="284"/>
      <c r="O57" s="284"/>
      <c r="P57" s="362"/>
      <c r="Q57" s="362"/>
      <c r="R57" s="362"/>
      <c r="S57" s="362"/>
      <c r="T57" s="284"/>
      <c r="U57" s="285"/>
      <c r="X57" s="445"/>
      <c r="Y57" s="445"/>
      <c r="AK57" s="445"/>
      <c r="AM57" s="445"/>
    </row>
    <row r="58" spans="2:39" ht="21.95" customHeight="1" x14ac:dyDescent="0.2">
      <c r="B58" s="51" t="s">
        <v>271</v>
      </c>
      <c r="C58" s="946" t="s">
        <v>854</v>
      </c>
      <c r="D58" s="949" t="s">
        <v>286</v>
      </c>
      <c r="E58" s="100">
        <f>E59+E81+E92</f>
        <v>0</v>
      </c>
      <c r="F58" s="100">
        <f>F59+F81+F92</f>
        <v>0</v>
      </c>
      <c r="G58" s="100">
        <f>G59+G81+G92</f>
        <v>0</v>
      </c>
      <c r="H58" s="100">
        <f>H59+H81+H92</f>
        <v>0</v>
      </c>
      <c r="I58" s="100"/>
      <c r="J58" s="100">
        <f>J59+J81+J92</f>
        <v>0</v>
      </c>
      <c r="K58" s="100">
        <f>K59+K81+K92</f>
        <v>0</v>
      </c>
      <c r="L58" s="100">
        <f>L59+L81+L92</f>
        <v>0</v>
      </c>
      <c r="M58" s="100"/>
      <c r="N58" s="100">
        <f t="shared" ref="N58:U58" si="8">N59+N81+N92</f>
        <v>0</v>
      </c>
      <c r="O58" s="100">
        <f t="shared" si="8"/>
        <v>0</v>
      </c>
      <c r="P58" s="100">
        <f t="shared" si="8"/>
        <v>0</v>
      </c>
      <c r="Q58" s="100">
        <f t="shared" si="8"/>
        <v>0</v>
      </c>
      <c r="R58" s="100">
        <f t="shared" si="8"/>
        <v>0</v>
      </c>
      <c r="S58" s="100">
        <f t="shared" si="8"/>
        <v>0</v>
      </c>
      <c r="T58" s="100">
        <f t="shared" si="8"/>
        <v>0</v>
      </c>
      <c r="U58" s="75">
        <f t="shared" si="8"/>
        <v>0</v>
      </c>
      <c r="X58" s="445"/>
      <c r="Y58" s="445"/>
      <c r="AK58" s="445"/>
    </row>
    <row r="59" spans="2:39" ht="21.95" customHeight="1" x14ac:dyDescent="0.2">
      <c r="B59" s="25" t="s">
        <v>321</v>
      </c>
      <c r="C59" s="946"/>
      <c r="D59" s="17" t="s">
        <v>855</v>
      </c>
      <c r="E59" s="332">
        <f>+SUM(INDEX(E:E,ROW()+1):INDEX(E:E,ROW(E81)-1))</f>
        <v>0</v>
      </c>
      <c r="F59" s="332">
        <f>+SUM(INDEX(F:F,ROW()+1):INDEX(F:F,ROW(F81)-1))</f>
        <v>0</v>
      </c>
      <c r="G59" s="100">
        <f>+SUM(INDEX(G:G,ROW()+1):INDEX(G:G,ROW(G81)-1))</f>
        <v>0</v>
      </c>
      <c r="H59" s="100">
        <f>+SUM(INDEX(H:H,ROW()+1):INDEX(H:H,ROW(H81)-1))</f>
        <v>0</v>
      </c>
      <c r="I59" s="100"/>
      <c r="J59" s="100">
        <f>+SUM(INDEX(J:J,ROW()+1):INDEX(J:J,ROW(J81)-1))</f>
        <v>0</v>
      </c>
      <c r="K59" s="100">
        <f>+SUM(INDEX(K:K,ROW()+1):INDEX(K:K,ROW(K81)-1))</f>
        <v>0</v>
      </c>
      <c r="L59" s="100">
        <f>+SUM(INDEX(L:L,ROW()+1):INDEX(L:L,ROW(L81)-1))</f>
        <v>0</v>
      </c>
      <c r="M59" s="100"/>
      <c r="N59" s="100">
        <f>+SUM(INDEX(N:N,ROW()+1):INDEX(N:N,ROW(N81)-1))</f>
        <v>0</v>
      </c>
      <c r="O59" s="100">
        <f>+SUM(INDEX(O:O,ROW()+1):INDEX(O:O,ROW(O81)-1))</f>
        <v>0</v>
      </c>
      <c r="P59" s="100">
        <f>+SUM(INDEX(P:P,ROW()+1):INDEX(P:P,ROW(P81)-1))</f>
        <v>0</v>
      </c>
      <c r="Q59" s="100">
        <f>+SUM(INDEX(Q:Q,ROW()+1):INDEX(Q:Q,ROW(Q81)-1))</f>
        <v>0</v>
      </c>
      <c r="R59" s="100">
        <f>+SUM(INDEX(R:R,ROW()+1):INDEX(R:R,ROW(R81)-1))</f>
        <v>0</v>
      </c>
      <c r="S59" s="100">
        <f>+SUM(INDEX(S:S,ROW()+1):INDEX(S:S,ROW(S81)-1))</f>
        <v>0</v>
      </c>
      <c r="T59" s="100">
        <f>+SUM(INDEX(T:T,ROW()+1):INDEX(T:T,ROW(T81)-1))</f>
        <v>0</v>
      </c>
      <c r="U59" s="75">
        <f>+SUM(INDEX(U:U,ROW()+1):INDEX(U:U,ROW(U81)-1))</f>
        <v>0</v>
      </c>
      <c r="X59" s="445"/>
      <c r="Y59" s="445"/>
      <c r="AK59" s="445"/>
    </row>
    <row r="60" spans="2:39" s="292" customFormat="1" ht="21.95" customHeight="1" x14ac:dyDescent="0.2">
      <c r="B60" s="950" t="s">
        <v>933</v>
      </c>
      <c r="C60" s="296"/>
      <c r="D60" s="297" t="s">
        <v>856</v>
      </c>
      <c r="E60" s="28"/>
      <c r="F60" s="28"/>
      <c r="G60" s="284">
        <f t="shared" ref="G60:G80" si="9">E60-F60</f>
        <v>0</v>
      </c>
      <c r="H60" s="283"/>
      <c r="I60" s="284"/>
      <c r="J60" s="284">
        <f t="shared" ref="J60:J80" si="10">G60-H60</f>
        <v>0</v>
      </c>
      <c r="K60" s="295">
        <f t="shared" ref="K60:K109" si="11">IF(H60=0,L60,(1-(H60/G60))*L60)</f>
        <v>0</v>
      </c>
      <c r="L60" s="283"/>
      <c r="M60" s="283"/>
      <c r="N60" s="284">
        <f>IF(M60=0,0,(P60-R60-S60)*50%/M60)</f>
        <v>0</v>
      </c>
      <c r="O60" s="284">
        <f>IF(M60=0,0,(P60-S60)*50%/M60)</f>
        <v>0</v>
      </c>
      <c r="P60" s="283"/>
      <c r="Q60" s="283"/>
      <c r="R60" s="283"/>
      <c r="S60" s="283"/>
      <c r="T60" s="284">
        <f t="shared" ref="T60:T80" si="12">J60-K60-N60+P60-Q60-R60-S60</f>
        <v>0</v>
      </c>
      <c r="U60" s="285">
        <f t="shared" ref="U60:U80" si="13">(J60+T60)*50%</f>
        <v>0</v>
      </c>
      <c r="W60" s="5"/>
      <c r="X60" s="445"/>
      <c r="Y60" s="572"/>
      <c r="AB60" s="5"/>
      <c r="AD60" s="5"/>
      <c r="AH60" s="5"/>
      <c r="AJ60" s="5"/>
      <c r="AK60" s="572"/>
      <c r="AM60" s="445"/>
    </row>
    <row r="61" spans="2:39" s="292" customFormat="1" ht="21.95" customHeight="1" x14ac:dyDescent="0.2">
      <c r="B61" s="950" t="s">
        <v>934</v>
      </c>
      <c r="C61" s="296"/>
      <c r="D61" s="297" t="s">
        <v>842</v>
      </c>
      <c r="E61" s="28"/>
      <c r="F61" s="28"/>
      <c r="G61" s="284">
        <f t="shared" si="9"/>
        <v>0</v>
      </c>
      <c r="H61" s="283"/>
      <c r="I61" s="284"/>
      <c r="J61" s="284">
        <f t="shared" si="10"/>
        <v>0</v>
      </c>
      <c r="K61" s="295">
        <f t="shared" si="11"/>
        <v>0</v>
      </c>
      <c r="L61" s="283"/>
      <c r="M61" s="283"/>
      <c r="N61" s="284">
        <f t="shared" ref="N61:N71" si="14">IF(M61=0,0,(P61-R61-S61)*50%/M61)</f>
        <v>0</v>
      </c>
      <c r="O61" s="284">
        <f t="shared" ref="O61:O71" si="15">IF(M61=0,0,(P61-S61)*50%/M61)</f>
        <v>0</v>
      </c>
      <c r="P61" s="283"/>
      <c r="Q61" s="283"/>
      <c r="R61" s="283"/>
      <c r="S61" s="283"/>
      <c r="T61" s="284">
        <f t="shared" si="12"/>
        <v>0</v>
      </c>
      <c r="U61" s="285">
        <f t="shared" si="13"/>
        <v>0</v>
      </c>
      <c r="W61" s="5"/>
      <c r="X61" s="445"/>
      <c r="Y61" s="572"/>
      <c r="AB61" s="5"/>
      <c r="AD61" s="5"/>
      <c r="AH61" s="5"/>
      <c r="AJ61" s="5"/>
      <c r="AK61" s="572"/>
      <c r="AM61" s="445"/>
    </row>
    <row r="62" spans="2:39" s="292" customFormat="1" ht="21.95" customHeight="1" x14ac:dyDescent="0.2">
      <c r="B62" s="950" t="s">
        <v>935</v>
      </c>
      <c r="C62" s="296"/>
      <c r="D62" s="297" t="s">
        <v>843</v>
      </c>
      <c r="E62" s="28"/>
      <c r="F62" s="28"/>
      <c r="G62" s="284">
        <f t="shared" si="9"/>
        <v>0</v>
      </c>
      <c r="H62" s="283"/>
      <c r="I62" s="284"/>
      <c r="J62" s="284">
        <f t="shared" si="10"/>
        <v>0</v>
      </c>
      <c r="K62" s="295">
        <f t="shared" si="11"/>
        <v>0</v>
      </c>
      <c r="L62" s="283"/>
      <c r="M62" s="283"/>
      <c r="N62" s="284">
        <f t="shared" si="14"/>
        <v>0</v>
      </c>
      <c r="O62" s="284">
        <f t="shared" si="15"/>
        <v>0</v>
      </c>
      <c r="P62" s="283"/>
      <c r="Q62" s="283"/>
      <c r="R62" s="283"/>
      <c r="S62" s="283"/>
      <c r="T62" s="284">
        <f t="shared" si="12"/>
        <v>0</v>
      </c>
      <c r="U62" s="285">
        <f t="shared" si="13"/>
        <v>0</v>
      </c>
      <c r="W62" s="5"/>
      <c r="X62" s="445"/>
      <c r="Y62" s="572"/>
      <c r="AB62" s="5"/>
      <c r="AD62" s="5"/>
      <c r="AH62" s="5"/>
      <c r="AJ62" s="5"/>
      <c r="AK62" s="572"/>
      <c r="AM62" s="445"/>
    </row>
    <row r="63" spans="2:39" s="292" customFormat="1" ht="21.95" customHeight="1" x14ac:dyDescent="0.2">
      <c r="B63" s="950" t="s">
        <v>936</v>
      </c>
      <c r="C63" s="296"/>
      <c r="D63" s="297" t="s">
        <v>844</v>
      </c>
      <c r="E63" s="28"/>
      <c r="F63" s="28"/>
      <c r="G63" s="284">
        <f t="shared" si="9"/>
        <v>0</v>
      </c>
      <c r="H63" s="283"/>
      <c r="I63" s="284"/>
      <c r="J63" s="284">
        <f t="shared" si="10"/>
        <v>0</v>
      </c>
      <c r="K63" s="295">
        <f t="shared" si="11"/>
        <v>0</v>
      </c>
      <c r="L63" s="283"/>
      <c r="M63" s="283"/>
      <c r="N63" s="284">
        <f t="shared" si="14"/>
        <v>0</v>
      </c>
      <c r="O63" s="284">
        <f t="shared" si="15"/>
        <v>0</v>
      </c>
      <c r="P63" s="283"/>
      <c r="Q63" s="283"/>
      <c r="R63" s="283"/>
      <c r="S63" s="283"/>
      <c r="T63" s="284">
        <f t="shared" si="12"/>
        <v>0</v>
      </c>
      <c r="U63" s="285">
        <f t="shared" si="13"/>
        <v>0</v>
      </c>
      <c r="W63" s="5"/>
      <c r="X63" s="445"/>
      <c r="Y63" s="572"/>
      <c r="AB63" s="5"/>
      <c r="AD63" s="5"/>
      <c r="AH63" s="5"/>
      <c r="AJ63" s="5"/>
      <c r="AK63" s="572"/>
      <c r="AM63" s="445"/>
    </row>
    <row r="64" spans="2:39" s="292" customFormat="1" ht="21.95" customHeight="1" x14ac:dyDescent="0.2">
      <c r="B64" s="950" t="s">
        <v>937</v>
      </c>
      <c r="C64" s="296"/>
      <c r="D64" s="297" t="s">
        <v>845</v>
      </c>
      <c r="E64" s="28"/>
      <c r="F64" s="28"/>
      <c r="G64" s="284">
        <f t="shared" si="9"/>
        <v>0</v>
      </c>
      <c r="H64" s="283"/>
      <c r="I64" s="284"/>
      <c r="J64" s="284">
        <f t="shared" si="10"/>
        <v>0</v>
      </c>
      <c r="K64" s="295">
        <f t="shared" si="11"/>
        <v>0</v>
      </c>
      <c r="L64" s="283"/>
      <c r="M64" s="283"/>
      <c r="N64" s="284">
        <f t="shared" si="14"/>
        <v>0</v>
      </c>
      <c r="O64" s="284">
        <f t="shared" si="15"/>
        <v>0</v>
      </c>
      <c r="P64" s="283"/>
      <c r="Q64" s="283"/>
      <c r="R64" s="283"/>
      <c r="S64" s="283"/>
      <c r="T64" s="284">
        <f t="shared" si="12"/>
        <v>0</v>
      </c>
      <c r="U64" s="285">
        <f t="shared" si="13"/>
        <v>0</v>
      </c>
      <c r="W64" s="5"/>
      <c r="X64" s="445"/>
      <c r="Y64" s="572"/>
      <c r="AB64" s="5"/>
      <c r="AD64" s="5"/>
      <c r="AH64" s="5"/>
      <c r="AJ64" s="5"/>
      <c r="AK64" s="572"/>
      <c r="AM64" s="445"/>
    </row>
    <row r="65" spans="2:40" s="292" customFormat="1" ht="21.95" customHeight="1" x14ac:dyDescent="0.2">
      <c r="B65" s="950" t="s">
        <v>938</v>
      </c>
      <c r="C65" s="296"/>
      <c r="D65" s="297" t="s">
        <v>846</v>
      </c>
      <c r="E65" s="28"/>
      <c r="F65" s="28"/>
      <c r="G65" s="284">
        <f t="shared" si="9"/>
        <v>0</v>
      </c>
      <c r="H65" s="283"/>
      <c r="I65" s="284"/>
      <c r="J65" s="284">
        <f t="shared" si="10"/>
        <v>0</v>
      </c>
      <c r="K65" s="295">
        <f t="shared" si="11"/>
        <v>0</v>
      </c>
      <c r="L65" s="283"/>
      <c r="M65" s="283"/>
      <c r="N65" s="284">
        <f t="shared" si="14"/>
        <v>0</v>
      </c>
      <c r="O65" s="284">
        <f t="shared" si="15"/>
        <v>0</v>
      </c>
      <c r="P65" s="283"/>
      <c r="Q65" s="283"/>
      <c r="R65" s="283"/>
      <c r="S65" s="283"/>
      <c r="T65" s="284">
        <f t="shared" si="12"/>
        <v>0</v>
      </c>
      <c r="U65" s="285">
        <f t="shared" si="13"/>
        <v>0</v>
      </c>
      <c r="W65" s="5"/>
      <c r="X65" s="445"/>
      <c r="Y65" s="572"/>
      <c r="AB65" s="5"/>
      <c r="AD65" s="5"/>
      <c r="AH65" s="5"/>
      <c r="AJ65" s="5"/>
      <c r="AK65" s="572"/>
      <c r="AM65" s="445"/>
    </row>
    <row r="66" spans="2:40" s="292" customFormat="1" ht="21.95" customHeight="1" x14ac:dyDescent="0.2">
      <c r="B66" s="950" t="s">
        <v>939</v>
      </c>
      <c r="C66" s="296"/>
      <c r="D66" s="297" t="s">
        <v>857</v>
      </c>
      <c r="E66" s="28"/>
      <c r="F66" s="28"/>
      <c r="G66" s="284">
        <f t="shared" si="9"/>
        <v>0</v>
      </c>
      <c r="H66" s="283"/>
      <c r="I66" s="284"/>
      <c r="J66" s="284">
        <f t="shared" si="10"/>
        <v>0</v>
      </c>
      <c r="K66" s="295">
        <f t="shared" si="11"/>
        <v>0</v>
      </c>
      <c r="L66" s="283"/>
      <c r="M66" s="283"/>
      <c r="N66" s="284">
        <f t="shared" si="14"/>
        <v>0</v>
      </c>
      <c r="O66" s="284">
        <f t="shared" si="15"/>
        <v>0</v>
      </c>
      <c r="P66" s="283"/>
      <c r="Q66" s="283"/>
      <c r="R66" s="283"/>
      <c r="S66" s="283"/>
      <c r="T66" s="284">
        <f t="shared" si="12"/>
        <v>0</v>
      </c>
      <c r="U66" s="285">
        <f t="shared" si="13"/>
        <v>0</v>
      </c>
      <c r="W66" s="5"/>
      <c r="X66" s="445"/>
      <c r="Y66" s="572"/>
      <c r="AB66" s="5"/>
      <c r="AD66" s="5"/>
      <c r="AH66" s="5"/>
      <c r="AJ66" s="5"/>
      <c r="AK66" s="572"/>
      <c r="AM66" s="445"/>
    </row>
    <row r="67" spans="2:40" s="292" customFormat="1" ht="21.95" customHeight="1" x14ac:dyDescent="0.2">
      <c r="B67" s="950" t="s">
        <v>940</v>
      </c>
      <c r="C67" s="296"/>
      <c r="D67" s="297" t="s">
        <v>858</v>
      </c>
      <c r="E67" s="28"/>
      <c r="F67" s="28"/>
      <c r="G67" s="284">
        <f t="shared" si="9"/>
        <v>0</v>
      </c>
      <c r="H67" s="283"/>
      <c r="I67" s="284"/>
      <c r="J67" s="284">
        <f t="shared" si="10"/>
        <v>0</v>
      </c>
      <c r="K67" s="295">
        <f t="shared" si="11"/>
        <v>0</v>
      </c>
      <c r="L67" s="283"/>
      <c r="M67" s="283"/>
      <c r="N67" s="284">
        <f t="shared" si="14"/>
        <v>0</v>
      </c>
      <c r="O67" s="284">
        <f t="shared" si="15"/>
        <v>0</v>
      </c>
      <c r="P67" s="283"/>
      <c r="Q67" s="283"/>
      <c r="R67" s="283"/>
      <c r="S67" s="283"/>
      <c r="T67" s="284">
        <f t="shared" si="12"/>
        <v>0</v>
      </c>
      <c r="U67" s="285">
        <f t="shared" si="13"/>
        <v>0</v>
      </c>
      <c r="W67" s="5"/>
      <c r="X67" s="445"/>
      <c r="Y67" s="572"/>
      <c r="AB67" s="5"/>
      <c r="AD67" s="5"/>
      <c r="AH67" s="5"/>
      <c r="AJ67" s="5"/>
      <c r="AK67" s="572"/>
      <c r="AM67" s="445"/>
      <c r="AN67" s="572"/>
    </row>
    <row r="68" spans="2:40" s="292" customFormat="1" ht="21.95" customHeight="1" x14ac:dyDescent="0.2">
      <c r="B68" s="950" t="s">
        <v>941</v>
      </c>
      <c r="C68" s="296"/>
      <c r="D68" s="297" t="s">
        <v>859</v>
      </c>
      <c r="E68" s="28"/>
      <c r="F68" s="28"/>
      <c r="G68" s="284">
        <f t="shared" si="9"/>
        <v>0</v>
      </c>
      <c r="H68" s="283"/>
      <c r="I68" s="284"/>
      <c r="J68" s="284">
        <f t="shared" si="10"/>
        <v>0</v>
      </c>
      <c r="K68" s="295">
        <f t="shared" si="11"/>
        <v>0</v>
      </c>
      <c r="L68" s="283"/>
      <c r="M68" s="283"/>
      <c r="N68" s="284">
        <f t="shared" si="14"/>
        <v>0</v>
      </c>
      <c r="O68" s="284">
        <f t="shared" si="15"/>
        <v>0</v>
      </c>
      <c r="P68" s="283"/>
      <c r="Q68" s="283"/>
      <c r="R68" s="283"/>
      <c r="S68" s="283"/>
      <c r="T68" s="284">
        <f t="shared" si="12"/>
        <v>0</v>
      </c>
      <c r="U68" s="285">
        <f t="shared" si="13"/>
        <v>0</v>
      </c>
      <c r="W68" s="5"/>
      <c r="X68" s="445"/>
      <c r="Y68" s="572"/>
      <c r="AB68" s="5"/>
      <c r="AD68" s="5"/>
      <c r="AH68" s="5"/>
      <c r="AJ68" s="5"/>
      <c r="AK68" s="572"/>
      <c r="AM68" s="445"/>
      <c r="AN68" s="572"/>
    </row>
    <row r="69" spans="2:40" s="292" customFormat="1" ht="21.95" customHeight="1" x14ac:dyDescent="0.2">
      <c r="B69" s="950" t="s">
        <v>942</v>
      </c>
      <c r="C69" s="296"/>
      <c r="D69" s="297" t="s">
        <v>860</v>
      </c>
      <c r="E69" s="28"/>
      <c r="F69" s="28"/>
      <c r="G69" s="284">
        <f t="shared" si="9"/>
        <v>0</v>
      </c>
      <c r="H69" s="283"/>
      <c r="I69" s="284"/>
      <c r="J69" s="284">
        <f t="shared" si="10"/>
        <v>0</v>
      </c>
      <c r="K69" s="295">
        <f t="shared" si="11"/>
        <v>0</v>
      </c>
      <c r="L69" s="283"/>
      <c r="M69" s="283"/>
      <c r="N69" s="284">
        <f t="shared" si="14"/>
        <v>0</v>
      </c>
      <c r="O69" s="284">
        <f t="shared" si="15"/>
        <v>0</v>
      </c>
      <c r="P69" s="283"/>
      <c r="Q69" s="283"/>
      <c r="R69" s="283"/>
      <c r="S69" s="283"/>
      <c r="T69" s="284">
        <f t="shared" si="12"/>
        <v>0</v>
      </c>
      <c r="U69" s="285">
        <f t="shared" si="13"/>
        <v>0</v>
      </c>
      <c r="W69" s="5"/>
      <c r="X69" s="445"/>
      <c r="Y69" s="572"/>
      <c r="AB69" s="5"/>
      <c r="AD69" s="5"/>
      <c r="AH69" s="5"/>
      <c r="AJ69" s="5"/>
      <c r="AK69" s="572"/>
      <c r="AM69" s="445"/>
    </row>
    <row r="70" spans="2:40" s="292" customFormat="1" ht="21.95" customHeight="1" x14ac:dyDescent="0.2">
      <c r="B70" s="950" t="s">
        <v>943</v>
      </c>
      <c r="C70" s="296"/>
      <c r="D70" s="297" t="s">
        <v>861</v>
      </c>
      <c r="E70" s="28"/>
      <c r="F70" s="28"/>
      <c r="G70" s="284">
        <f t="shared" si="9"/>
        <v>0</v>
      </c>
      <c r="H70" s="283"/>
      <c r="I70" s="284"/>
      <c r="J70" s="284">
        <f t="shared" si="10"/>
        <v>0</v>
      </c>
      <c r="K70" s="295">
        <f t="shared" si="11"/>
        <v>0</v>
      </c>
      <c r="L70" s="283"/>
      <c r="M70" s="283"/>
      <c r="N70" s="284">
        <f t="shared" si="14"/>
        <v>0</v>
      </c>
      <c r="O70" s="284">
        <f t="shared" si="15"/>
        <v>0</v>
      </c>
      <c r="P70" s="283"/>
      <c r="Q70" s="283"/>
      <c r="R70" s="283"/>
      <c r="S70" s="283"/>
      <c r="T70" s="284">
        <f t="shared" si="12"/>
        <v>0</v>
      </c>
      <c r="U70" s="285">
        <f t="shared" si="13"/>
        <v>0</v>
      </c>
      <c r="W70" s="5"/>
      <c r="X70" s="445"/>
      <c r="Y70" s="572"/>
      <c r="AB70" s="5"/>
      <c r="AD70" s="5"/>
      <c r="AH70" s="5"/>
      <c r="AJ70" s="5"/>
      <c r="AK70" s="572"/>
      <c r="AM70" s="445"/>
    </row>
    <row r="71" spans="2:40" s="292" customFormat="1" ht="21.95" customHeight="1" x14ac:dyDescent="0.2">
      <c r="B71" s="950" t="s">
        <v>944</v>
      </c>
      <c r="C71" s="296"/>
      <c r="D71" s="297" t="s">
        <v>862</v>
      </c>
      <c r="E71" s="28"/>
      <c r="F71" s="28"/>
      <c r="G71" s="284">
        <f t="shared" si="9"/>
        <v>0</v>
      </c>
      <c r="H71" s="283"/>
      <c r="I71" s="284"/>
      <c r="J71" s="284">
        <f t="shared" si="10"/>
        <v>0</v>
      </c>
      <c r="K71" s="295">
        <f t="shared" si="11"/>
        <v>0</v>
      </c>
      <c r="L71" s="283"/>
      <c r="M71" s="283"/>
      <c r="N71" s="284">
        <f t="shared" si="14"/>
        <v>0</v>
      </c>
      <c r="O71" s="284">
        <f t="shared" si="15"/>
        <v>0</v>
      </c>
      <c r="P71" s="283"/>
      <c r="Q71" s="283"/>
      <c r="R71" s="283"/>
      <c r="S71" s="283"/>
      <c r="T71" s="284">
        <f t="shared" si="12"/>
        <v>0</v>
      </c>
      <c r="U71" s="285">
        <f t="shared" si="13"/>
        <v>0</v>
      </c>
      <c r="W71" s="5"/>
      <c r="X71" s="445"/>
      <c r="Y71" s="572"/>
      <c r="AB71" s="5"/>
      <c r="AD71" s="5"/>
      <c r="AH71" s="5"/>
      <c r="AJ71" s="5"/>
      <c r="AK71" s="572"/>
      <c r="AM71" s="445"/>
    </row>
    <row r="72" spans="2:40" s="292" customFormat="1" ht="21.95" customHeight="1" x14ac:dyDescent="0.2">
      <c r="B72" s="950" t="s">
        <v>945</v>
      </c>
      <c r="C72" s="296"/>
      <c r="D72" s="297" t="s">
        <v>863</v>
      </c>
      <c r="E72" s="28"/>
      <c r="F72" s="28"/>
      <c r="G72" s="284">
        <f t="shared" si="9"/>
        <v>0</v>
      </c>
      <c r="H72" s="283"/>
      <c r="I72" s="284"/>
      <c r="J72" s="284">
        <f t="shared" si="10"/>
        <v>0</v>
      </c>
      <c r="K72" s="295">
        <f t="shared" si="11"/>
        <v>0</v>
      </c>
      <c r="L72" s="283"/>
      <c r="M72" s="283"/>
      <c r="N72" s="284">
        <f>IF(M72=0,0,(P72-R72-S72)*50%/M72)</f>
        <v>0</v>
      </c>
      <c r="O72" s="284">
        <f>IF(M72=0,0,(P72-S72)*50%/M72)</f>
        <v>0</v>
      </c>
      <c r="P72" s="283"/>
      <c r="Q72" s="283"/>
      <c r="R72" s="283"/>
      <c r="S72" s="283"/>
      <c r="T72" s="284">
        <f t="shared" si="12"/>
        <v>0</v>
      </c>
      <c r="U72" s="285">
        <f t="shared" si="13"/>
        <v>0</v>
      </c>
      <c r="W72" s="5"/>
      <c r="X72" s="445"/>
      <c r="Y72" s="572"/>
      <c r="AB72" s="5"/>
      <c r="AD72" s="5"/>
      <c r="AH72" s="5"/>
      <c r="AJ72" s="5"/>
      <c r="AK72" s="572"/>
      <c r="AM72" s="445"/>
      <c r="AN72" s="572"/>
    </row>
    <row r="73" spans="2:40" s="292" customFormat="1" ht="21.95" customHeight="1" x14ac:dyDescent="0.2">
      <c r="B73" s="950" t="s">
        <v>864</v>
      </c>
      <c r="C73" s="296"/>
      <c r="D73" s="297" t="s">
        <v>865</v>
      </c>
      <c r="E73" s="28"/>
      <c r="F73" s="28"/>
      <c r="G73" s="284">
        <f t="shared" si="9"/>
        <v>0</v>
      </c>
      <c r="H73" s="283"/>
      <c r="I73" s="284"/>
      <c r="J73" s="284">
        <f t="shared" si="10"/>
        <v>0</v>
      </c>
      <c r="K73" s="295">
        <f t="shared" si="11"/>
        <v>0</v>
      </c>
      <c r="L73" s="283"/>
      <c r="M73" s="283"/>
      <c r="N73" s="284">
        <f>IF(M73=0,0,(P73-R73-S73)*50%/M73)</f>
        <v>0</v>
      </c>
      <c r="O73" s="284">
        <f>IF(M73=0,0,(P73-S73)*50%/M73)</f>
        <v>0</v>
      </c>
      <c r="P73" s="283"/>
      <c r="Q73" s="283"/>
      <c r="R73" s="283"/>
      <c r="S73" s="283"/>
      <c r="T73" s="284">
        <f>J73-K73-N73+P73-Q73-R73-S73</f>
        <v>0</v>
      </c>
      <c r="U73" s="285">
        <f>(J73+T73)*50%</f>
        <v>0</v>
      </c>
      <c r="W73" s="5"/>
      <c r="X73" s="445"/>
      <c r="Y73" s="445"/>
      <c r="AB73" s="5"/>
      <c r="AD73" s="5"/>
      <c r="AJ73" s="5"/>
      <c r="AK73" s="572"/>
      <c r="AM73" s="445"/>
    </row>
    <row r="74" spans="2:40" s="292" customFormat="1" ht="21.95" customHeight="1" x14ac:dyDescent="0.2">
      <c r="B74" s="950" t="s">
        <v>908</v>
      </c>
      <c r="C74" s="296"/>
      <c r="D74" s="297" t="s">
        <v>866</v>
      </c>
      <c r="E74" s="28"/>
      <c r="F74" s="28"/>
      <c r="G74" s="284">
        <f t="shared" si="9"/>
        <v>0</v>
      </c>
      <c r="H74" s="283"/>
      <c r="I74" s="284"/>
      <c r="J74" s="284">
        <f t="shared" si="10"/>
        <v>0</v>
      </c>
      <c r="K74" s="295">
        <f t="shared" si="11"/>
        <v>0</v>
      </c>
      <c r="L74" s="283"/>
      <c r="M74" s="283"/>
      <c r="N74" s="284">
        <f>IF(M74=0,0,(P74-R74-S74)*50%/M74)</f>
        <v>0</v>
      </c>
      <c r="O74" s="284">
        <f>IF(M74=0,0,(P74-S74)*50%/M74)</f>
        <v>0</v>
      </c>
      <c r="P74" s="283"/>
      <c r="Q74" s="283"/>
      <c r="R74" s="283"/>
      <c r="S74" s="283"/>
      <c r="T74" s="284">
        <f t="shared" si="12"/>
        <v>0</v>
      </c>
      <c r="U74" s="285">
        <f t="shared" si="13"/>
        <v>0</v>
      </c>
      <c r="W74" s="5"/>
      <c r="X74" s="951"/>
      <c r="Y74" s="951"/>
      <c r="AB74" s="5"/>
      <c r="AD74" s="5"/>
      <c r="AH74" s="5"/>
      <c r="AJ74" s="5"/>
      <c r="AK74" s="572"/>
      <c r="AM74" s="445"/>
    </row>
    <row r="75" spans="2:40" s="292" customFormat="1" ht="21.95" customHeight="1" x14ac:dyDescent="0.2">
      <c r="B75" s="950" t="s">
        <v>909</v>
      </c>
      <c r="C75" s="296"/>
      <c r="D75" s="297"/>
      <c r="E75" s="28"/>
      <c r="F75" s="28"/>
      <c r="G75" s="284"/>
      <c r="H75" s="283"/>
      <c r="I75" s="284"/>
      <c r="J75" s="284"/>
      <c r="K75" s="295"/>
      <c r="L75" s="283"/>
      <c r="M75" s="283"/>
      <c r="N75" s="284"/>
      <c r="O75" s="284"/>
      <c r="P75" s="283"/>
      <c r="Q75" s="283"/>
      <c r="R75" s="283"/>
      <c r="S75" s="283"/>
      <c r="T75" s="284"/>
      <c r="U75" s="285"/>
      <c r="W75" s="5"/>
      <c r="X75" s="951"/>
      <c r="Y75" s="951"/>
      <c r="AB75" s="5"/>
      <c r="AD75" s="5"/>
      <c r="AH75" s="5"/>
      <c r="AJ75" s="5"/>
      <c r="AK75" s="572"/>
      <c r="AM75" s="445"/>
    </row>
    <row r="76" spans="2:40" s="292" customFormat="1" ht="21.95" customHeight="1" x14ac:dyDescent="0.2">
      <c r="B76" s="950" t="s">
        <v>910</v>
      </c>
      <c r="C76" s="296"/>
      <c r="D76" s="297"/>
      <c r="E76" s="28"/>
      <c r="F76" s="28"/>
      <c r="G76" s="284"/>
      <c r="H76" s="283"/>
      <c r="I76" s="284"/>
      <c r="J76" s="284"/>
      <c r="K76" s="295"/>
      <c r="L76" s="283"/>
      <c r="M76" s="283"/>
      <c r="N76" s="284"/>
      <c r="O76" s="284"/>
      <c r="P76" s="283"/>
      <c r="Q76" s="283"/>
      <c r="R76" s="283"/>
      <c r="S76" s="283"/>
      <c r="T76" s="284"/>
      <c r="U76" s="285"/>
      <c r="W76" s="5"/>
      <c r="X76" s="951"/>
      <c r="Y76" s="951"/>
      <c r="AB76" s="5"/>
      <c r="AD76" s="5"/>
      <c r="AH76" s="5"/>
      <c r="AJ76" s="5"/>
      <c r="AK76" s="572"/>
      <c r="AM76" s="445"/>
    </row>
    <row r="77" spans="2:40" s="292" customFormat="1" ht="21.95" customHeight="1" x14ac:dyDescent="0.2">
      <c r="B77" s="950" t="s">
        <v>911</v>
      </c>
      <c r="C77" s="296"/>
      <c r="D77" s="297"/>
      <c r="E77" s="28"/>
      <c r="F77" s="28"/>
      <c r="G77" s="284"/>
      <c r="H77" s="283"/>
      <c r="I77" s="284"/>
      <c r="J77" s="284"/>
      <c r="K77" s="295"/>
      <c r="L77" s="283"/>
      <c r="M77" s="283"/>
      <c r="N77" s="284"/>
      <c r="O77" s="284"/>
      <c r="P77" s="283"/>
      <c r="Q77" s="283"/>
      <c r="R77" s="283"/>
      <c r="S77" s="283"/>
      <c r="T77" s="284"/>
      <c r="U77" s="285"/>
      <c r="W77" s="5"/>
      <c r="X77" s="951"/>
      <c r="Y77" s="951"/>
      <c r="AB77" s="5"/>
      <c r="AD77" s="5"/>
      <c r="AH77" s="5"/>
      <c r="AJ77" s="5"/>
      <c r="AK77" s="572"/>
      <c r="AM77" s="445"/>
    </row>
    <row r="78" spans="2:40" s="292" customFormat="1" ht="21.95" customHeight="1" x14ac:dyDescent="0.2">
      <c r="B78" s="950" t="s">
        <v>912</v>
      </c>
      <c r="C78" s="296"/>
      <c r="D78" s="297"/>
      <c r="E78" s="28"/>
      <c r="F78" s="28"/>
      <c r="G78" s="284"/>
      <c r="H78" s="283"/>
      <c r="I78" s="284"/>
      <c r="J78" s="284"/>
      <c r="K78" s="295"/>
      <c r="L78" s="283"/>
      <c r="M78" s="283"/>
      <c r="N78" s="284"/>
      <c r="O78" s="284"/>
      <c r="P78" s="283"/>
      <c r="Q78" s="283"/>
      <c r="R78" s="283"/>
      <c r="S78" s="283"/>
      <c r="T78" s="284"/>
      <c r="U78" s="285"/>
      <c r="W78" s="5"/>
      <c r="X78" s="951"/>
      <c r="Y78" s="951"/>
      <c r="AB78" s="5"/>
      <c r="AD78" s="5"/>
      <c r="AH78" s="5"/>
      <c r="AJ78" s="5"/>
      <c r="AK78" s="572"/>
      <c r="AM78" s="445"/>
    </row>
    <row r="79" spans="2:40" s="292" customFormat="1" ht="21.95" customHeight="1" x14ac:dyDescent="0.2">
      <c r="B79" s="950" t="s">
        <v>913</v>
      </c>
      <c r="C79" s="296"/>
      <c r="D79" s="297"/>
      <c r="E79" s="28"/>
      <c r="F79" s="28"/>
      <c r="G79" s="284"/>
      <c r="H79" s="283"/>
      <c r="I79" s="284"/>
      <c r="J79" s="284"/>
      <c r="K79" s="295"/>
      <c r="L79" s="283"/>
      <c r="M79" s="283"/>
      <c r="N79" s="284"/>
      <c r="O79" s="284"/>
      <c r="P79" s="283"/>
      <c r="Q79" s="283"/>
      <c r="R79" s="283"/>
      <c r="S79" s="283"/>
      <c r="T79" s="284"/>
      <c r="U79" s="285"/>
      <c r="W79" s="5"/>
      <c r="X79" s="951"/>
      <c r="Y79" s="951"/>
      <c r="AB79" s="5"/>
      <c r="AD79" s="5"/>
      <c r="AH79" s="5"/>
      <c r="AJ79" s="5"/>
      <c r="AK79" s="572"/>
      <c r="AM79" s="445"/>
    </row>
    <row r="80" spans="2:40" s="292" customFormat="1" ht="21.95" customHeight="1" x14ac:dyDescent="0.2">
      <c r="B80" s="950" t="s">
        <v>914</v>
      </c>
      <c r="C80" s="296"/>
      <c r="D80" s="297" t="s">
        <v>834</v>
      </c>
      <c r="E80" s="28"/>
      <c r="F80" s="28"/>
      <c r="G80" s="284">
        <f t="shared" si="9"/>
        <v>0</v>
      </c>
      <c r="H80" s="283"/>
      <c r="I80" s="284"/>
      <c r="J80" s="284">
        <f t="shared" si="10"/>
        <v>0</v>
      </c>
      <c r="K80" s="295">
        <f t="shared" si="11"/>
        <v>0</v>
      </c>
      <c r="L80" s="283"/>
      <c r="M80" s="283"/>
      <c r="N80" s="284">
        <f>IF(M80=0,0,(P80-R80-S80)*50%/M80)</f>
        <v>0</v>
      </c>
      <c r="O80" s="284">
        <f>IF(M80=0,0,(P80-S80)*50%/M80)</f>
        <v>0</v>
      </c>
      <c r="P80" s="283"/>
      <c r="Q80" s="283"/>
      <c r="R80" s="283"/>
      <c r="S80" s="283"/>
      <c r="T80" s="284">
        <f t="shared" si="12"/>
        <v>0</v>
      </c>
      <c r="U80" s="285">
        <f t="shared" si="13"/>
        <v>0</v>
      </c>
      <c r="W80" s="5"/>
      <c r="X80" s="445"/>
      <c r="Y80" s="572"/>
      <c r="AB80" s="5"/>
      <c r="AD80" s="5"/>
      <c r="AE80" s="572"/>
      <c r="AH80" s="5"/>
      <c r="AJ80" s="5"/>
      <c r="AK80" s="572"/>
      <c r="AM80" s="445"/>
      <c r="AN80" s="572"/>
    </row>
    <row r="81" spans="2:40" ht="21.95" customHeight="1" x14ac:dyDescent="0.2">
      <c r="B81" s="25" t="s">
        <v>322</v>
      </c>
      <c r="C81" s="946"/>
      <c r="D81" s="17" t="s">
        <v>277</v>
      </c>
      <c r="E81" s="332">
        <f>+SUM(INDEX(E:E,ROW()+1):INDEX(E:E,ROW(E92)-1))</f>
        <v>0</v>
      </c>
      <c r="F81" s="332">
        <f>+SUM(INDEX(F:F,ROW()+1):INDEX(F:F,ROW(F92)-1))</f>
        <v>0</v>
      </c>
      <c r="G81" s="100">
        <f>+SUM(INDEX(G:G,ROW()+1):INDEX(G:G,ROW(G92)-1))</f>
        <v>0</v>
      </c>
      <c r="H81" s="100">
        <f>+SUM(INDEX(H:H,ROW()+1):INDEX(H:H,ROW(H92)-1))</f>
        <v>0</v>
      </c>
      <c r="I81" s="100"/>
      <c r="J81" s="100">
        <f>+SUM(INDEX(J:J,ROW()+1):INDEX(J:J,ROW(J92)-1))</f>
        <v>0</v>
      </c>
      <c r="K81" s="100">
        <f>+SUM(INDEX(K:K,ROW()+1):INDEX(K:K,ROW(K92)-1))</f>
        <v>0</v>
      </c>
      <c r="L81" s="100">
        <f>+SUM(INDEX(L:L,ROW()+1):INDEX(L:L,ROW(L92)-1))</f>
        <v>0</v>
      </c>
      <c r="M81" s="100"/>
      <c r="N81" s="100">
        <f>+SUM(INDEX(N:N,ROW()+1):INDEX(N:N,ROW(N92)-1))</f>
        <v>0</v>
      </c>
      <c r="O81" s="100">
        <f>+SUM(INDEX(O:O,ROW()+1):INDEX(O:O,ROW(O92)-1))</f>
        <v>0</v>
      </c>
      <c r="P81" s="100">
        <f>+SUM(INDEX(P:P,ROW()+1):INDEX(P:P,ROW(P92)-1))</f>
        <v>0</v>
      </c>
      <c r="Q81" s="100">
        <f>+SUM(INDEX(Q:Q,ROW()+1):INDEX(Q:Q,ROW(Q92)-1))</f>
        <v>0</v>
      </c>
      <c r="R81" s="100">
        <f>+SUM(INDEX(R:R,ROW()+1):INDEX(R:R,ROW(R92)-1))</f>
        <v>0</v>
      </c>
      <c r="S81" s="100">
        <f>+SUM(INDEX(S:S,ROW()+1):INDEX(S:S,ROW(S92)-1))</f>
        <v>0</v>
      </c>
      <c r="T81" s="100">
        <f>+SUM(INDEX(T:T,ROW()+1):INDEX(T:T,ROW(T92)-1))</f>
        <v>0</v>
      </c>
      <c r="U81" s="75">
        <f>+SUM(INDEX(U:U,ROW()+1):INDEX(U:U,ROW(U92)-1))</f>
        <v>0</v>
      </c>
      <c r="X81" s="445"/>
      <c r="Y81" s="445"/>
      <c r="AK81" s="445"/>
    </row>
    <row r="82" spans="2:40" s="292" customFormat="1" ht="21.95" customHeight="1" x14ac:dyDescent="0.2">
      <c r="B82" s="950" t="s">
        <v>183</v>
      </c>
      <c r="C82" s="296"/>
      <c r="D82" s="297" t="s">
        <v>867</v>
      </c>
      <c r="E82" s="28"/>
      <c r="F82" s="28"/>
      <c r="G82" s="284">
        <f>E82-F82</f>
        <v>0</v>
      </c>
      <c r="H82" s="283"/>
      <c r="I82" s="284"/>
      <c r="J82" s="284">
        <f>G82-H82</f>
        <v>0</v>
      </c>
      <c r="K82" s="295">
        <f t="shared" si="11"/>
        <v>0</v>
      </c>
      <c r="L82" s="283"/>
      <c r="M82" s="283"/>
      <c r="N82" s="284">
        <f>IF(M82=0,0,(P82-R82-S82)*50%/M82)</f>
        <v>0</v>
      </c>
      <c r="O82" s="284">
        <f>IF(M82=0,0,(P82-S82)*50%/M82)</f>
        <v>0</v>
      </c>
      <c r="P82" s="283"/>
      <c r="Q82" s="283"/>
      <c r="R82" s="283"/>
      <c r="S82" s="283"/>
      <c r="T82" s="284">
        <f>J82-K82-N82+P82-Q82-R82-S82</f>
        <v>0</v>
      </c>
      <c r="U82" s="285">
        <f>(J82+T82)*50%</f>
        <v>0</v>
      </c>
      <c r="W82" s="5"/>
      <c r="X82" s="572"/>
      <c r="Y82" s="572"/>
      <c r="AB82" s="5"/>
      <c r="AD82" s="5"/>
      <c r="AH82" s="5"/>
      <c r="AJ82" s="5"/>
      <c r="AK82" s="572"/>
      <c r="AM82" s="445"/>
    </row>
    <row r="83" spans="2:40" s="292" customFormat="1" ht="21.95" customHeight="1" x14ac:dyDescent="0.2">
      <c r="B83" s="950" t="s">
        <v>184</v>
      </c>
      <c r="C83" s="296"/>
      <c r="D83" s="297" t="s">
        <v>868</v>
      </c>
      <c r="E83" s="28"/>
      <c r="F83" s="28"/>
      <c r="G83" s="284">
        <f>E83-F83</f>
        <v>0</v>
      </c>
      <c r="H83" s="283"/>
      <c r="I83" s="284"/>
      <c r="J83" s="284">
        <f>G83-H83</f>
        <v>0</v>
      </c>
      <c r="K83" s="295">
        <f t="shared" si="11"/>
        <v>0</v>
      </c>
      <c r="L83" s="283"/>
      <c r="M83" s="283"/>
      <c r="N83" s="284">
        <f>IF(M83=0,0,(P83-R83-S83)*50%/M83)</f>
        <v>0</v>
      </c>
      <c r="O83" s="284">
        <f>IF(M83=0,0,(P83-S83)*50%/M83)</f>
        <v>0</v>
      </c>
      <c r="P83" s="283"/>
      <c r="Q83" s="283"/>
      <c r="R83" s="283"/>
      <c r="S83" s="283"/>
      <c r="T83" s="284">
        <f>J83-K83-N83+P83-Q83-R83-S83</f>
        <v>0</v>
      </c>
      <c r="U83" s="285">
        <f>(J83+T83)*50%</f>
        <v>0</v>
      </c>
      <c r="W83" s="5"/>
      <c r="X83" s="572"/>
      <c r="Y83" s="572"/>
      <c r="AB83" s="5"/>
      <c r="AD83" s="5"/>
      <c r="AH83" s="5"/>
      <c r="AJ83" s="5"/>
      <c r="AK83" s="572"/>
      <c r="AM83" s="445"/>
    </row>
    <row r="84" spans="2:40" s="292" customFormat="1" ht="21.95" customHeight="1" x14ac:dyDescent="0.2">
      <c r="B84" s="950" t="s">
        <v>766</v>
      </c>
      <c r="C84" s="296"/>
      <c r="D84" s="297" t="s">
        <v>869</v>
      </c>
      <c r="E84" s="28"/>
      <c r="F84" s="28"/>
      <c r="G84" s="284">
        <f>E84-F84</f>
        <v>0</v>
      </c>
      <c r="H84" s="283"/>
      <c r="I84" s="284"/>
      <c r="J84" s="284">
        <f>G84-H84</f>
        <v>0</v>
      </c>
      <c r="K84" s="295">
        <f t="shared" si="11"/>
        <v>0</v>
      </c>
      <c r="L84" s="283"/>
      <c r="M84" s="283"/>
      <c r="N84" s="284">
        <f>IF(M84=0,0,(P84-R84-S84)*50%/M84)</f>
        <v>0</v>
      </c>
      <c r="O84" s="284">
        <f>IF(M84=0,0,(P84-S84)*50%/M84)</f>
        <v>0</v>
      </c>
      <c r="P84" s="283"/>
      <c r="Q84" s="283"/>
      <c r="R84" s="283"/>
      <c r="S84" s="283"/>
      <c r="T84" s="284">
        <f>J84-K84-N84+P84-Q84-R84-S84</f>
        <v>0</v>
      </c>
      <c r="U84" s="285">
        <f>(J84+T84)*50%</f>
        <v>0</v>
      </c>
      <c r="W84" s="5"/>
      <c r="X84" s="572"/>
      <c r="Y84" s="572"/>
      <c r="AB84" s="5"/>
      <c r="AD84" s="5"/>
      <c r="AH84" s="5"/>
      <c r="AJ84" s="5"/>
      <c r="AK84" s="572"/>
      <c r="AM84" s="445"/>
    </row>
    <row r="85" spans="2:40" s="292" customFormat="1" ht="21.95" customHeight="1" x14ac:dyDescent="0.2">
      <c r="B85" s="950" t="s">
        <v>946</v>
      </c>
      <c r="C85" s="296"/>
      <c r="D85" s="297" t="s">
        <v>870</v>
      </c>
      <c r="E85" s="28"/>
      <c r="F85" s="28"/>
      <c r="G85" s="284">
        <f>E85-F85</f>
        <v>0</v>
      </c>
      <c r="H85" s="283"/>
      <c r="I85" s="284"/>
      <c r="J85" s="284">
        <f>G85-H85</f>
        <v>0</v>
      </c>
      <c r="K85" s="295">
        <f t="shared" si="11"/>
        <v>0</v>
      </c>
      <c r="L85" s="283"/>
      <c r="M85" s="283"/>
      <c r="N85" s="284">
        <f>IF(M85=0,0,(P85-R85-S85)*50%/M85)</f>
        <v>0</v>
      </c>
      <c r="O85" s="284">
        <f>IF(M85=0,0,(P85-S85)*50%/M85)</f>
        <v>0</v>
      </c>
      <c r="P85" s="283"/>
      <c r="Q85" s="283"/>
      <c r="R85" s="283"/>
      <c r="S85" s="283"/>
      <c r="T85" s="284">
        <f>J85-K85-N85+P85-Q85-R85-S85</f>
        <v>0</v>
      </c>
      <c r="U85" s="285">
        <f>(J85+T85)*50%</f>
        <v>0</v>
      </c>
      <c r="W85" s="5"/>
      <c r="X85" s="572"/>
      <c r="Y85" s="572"/>
      <c r="AB85" s="5"/>
      <c r="AD85" s="5"/>
      <c r="AH85" s="5"/>
      <c r="AJ85" s="5"/>
      <c r="AK85" s="572"/>
      <c r="AM85" s="445"/>
    </row>
    <row r="86" spans="2:40" s="292" customFormat="1" ht="21.95" customHeight="1" x14ac:dyDescent="0.2">
      <c r="B86" s="950" t="s">
        <v>915</v>
      </c>
      <c r="C86" s="296"/>
      <c r="D86" s="297" t="s">
        <v>871</v>
      </c>
      <c r="E86" s="28"/>
      <c r="F86" s="28"/>
      <c r="G86" s="284">
        <f>E86-F86</f>
        <v>0</v>
      </c>
      <c r="H86" s="283"/>
      <c r="I86" s="284"/>
      <c r="J86" s="284">
        <f>G86-H86</f>
        <v>0</v>
      </c>
      <c r="K86" s="295">
        <f t="shared" si="11"/>
        <v>0</v>
      </c>
      <c r="L86" s="283"/>
      <c r="M86" s="283"/>
      <c r="N86" s="284">
        <f>IF(M86=0,0,(P86-R86-S86)*50%/M86)</f>
        <v>0</v>
      </c>
      <c r="O86" s="284">
        <f>IF(M86=0,0,(P86-S86)*50%/M86)</f>
        <v>0</v>
      </c>
      <c r="P86" s="283"/>
      <c r="Q86" s="283"/>
      <c r="R86" s="283"/>
      <c r="S86" s="283"/>
      <c r="T86" s="284">
        <f>J86-K86-N86+P86-Q86-R86-S86</f>
        <v>0</v>
      </c>
      <c r="U86" s="285">
        <f>(J86+T86)*50%</f>
        <v>0</v>
      </c>
      <c r="W86" s="5"/>
      <c r="X86" s="572"/>
      <c r="Y86" s="572"/>
      <c r="AB86" s="5"/>
      <c r="AD86" s="5"/>
      <c r="AH86" s="5"/>
      <c r="AJ86" s="5"/>
      <c r="AK86" s="572"/>
      <c r="AM86" s="445"/>
      <c r="AN86" s="572"/>
    </row>
    <row r="87" spans="2:40" s="292" customFormat="1" ht="21.95" customHeight="1" x14ac:dyDescent="0.2">
      <c r="B87" s="950" t="s">
        <v>916</v>
      </c>
      <c r="C87" s="296"/>
      <c r="D87" s="297"/>
      <c r="E87" s="28"/>
      <c r="F87" s="28"/>
      <c r="G87" s="284"/>
      <c r="H87" s="283"/>
      <c r="I87" s="284"/>
      <c r="J87" s="284"/>
      <c r="K87" s="295"/>
      <c r="L87" s="283"/>
      <c r="M87" s="283"/>
      <c r="N87" s="284"/>
      <c r="O87" s="284"/>
      <c r="P87" s="283"/>
      <c r="Q87" s="283"/>
      <c r="R87" s="283"/>
      <c r="S87" s="283"/>
      <c r="T87" s="284"/>
      <c r="U87" s="285"/>
      <c r="W87" s="5"/>
      <c r="X87" s="572"/>
      <c r="Y87" s="572"/>
      <c r="AB87" s="5"/>
      <c r="AD87" s="5"/>
      <c r="AH87" s="5"/>
      <c r="AJ87" s="5"/>
      <c r="AK87" s="572"/>
      <c r="AM87" s="445"/>
      <c r="AN87" s="572"/>
    </row>
    <row r="88" spans="2:40" s="292" customFormat="1" ht="21.95" customHeight="1" x14ac:dyDescent="0.2">
      <c r="B88" s="950" t="s">
        <v>917</v>
      </c>
      <c r="C88" s="296"/>
      <c r="D88" s="297"/>
      <c r="E88" s="28"/>
      <c r="F88" s="28"/>
      <c r="G88" s="284"/>
      <c r="H88" s="283"/>
      <c r="I88" s="284"/>
      <c r="J88" s="284"/>
      <c r="K88" s="295"/>
      <c r="L88" s="283"/>
      <c r="M88" s="283"/>
      <c r="N88" s="284"/>
      <c r="O88" s="284"/>
      <c r="P88" s="283"/>
      <c r="Q88" s="283"/>
      <c r="R88" s="283"/>
      <c r="S88" s="283"/>
      <c r="T88" s="284"/>
      <c r="U88" s="285"/>
      <c r="W88" s="5"/>
      <c r="X88" s="572"/>
      <c r="Y88" s="572"/>
      <c r="AB88" s="5"/>
      <c r="AD88" s="5"/>
      <c r="AH88" s="5"/>
      <c r="AJ88" s="5"/>
      <c r="AK88" s="572"/>
      <c r="AM88" s="445"/>
      <c r="AN88" s="572"/>
    </row>
    <row r="89" spans="2:40" s="292" customFormat="1" ht="21.95" customHeight="1" x14ac:dyDescent="0.2">
      <c r="B89" s="950" t="s">
        <v>918</v>
      </c>
      <c r="C89" s="296"/>
      <c r="D89" s="297"/>
      <c r="E89" s="28"/>
      <c r="F89" s="28"/>
      <c r="G89" s="284"/>
      <c r="H89" s="283"/>
      <c r="I89" s="284"/>
      <c r="J89" s="284"/>
      <c r="K89" s="295"/>
      <c r="L89" s="283"/>
      <c r="M89" s="283"/>
      <c r="N89" s="284"/>
      <c r="O89" s="284"/>
      <c r="P89" s="283"/>
      <c r="Q89" s="283"/>
      <c r="R89" s="283"/>
      <c r="S89" s="283"/>
      <c r="T89" s="284"/>
      <c r="U89" s="285"/>
      <c r="W89" s="5"/>
      <c r="X89" s="572"/>
      <c r="Y89" s="572"/>
      <c r="AB89" s="5"/>
      <c r="AD89" s="5"/>
      <c r="AH89" s="5"/>
      <c r="AJ89" s="5"/>
      <c r="AK89" s="572"/>
      <c r="AM89" s="445"/>
      <c r="AN89" s="572"/>
    </row>
    <row r="90" spans="2:40" s="292" customFormat="1" ht="21.95" customHeight="1" x14ac:dyDescent="0.2">
      <c r="B90" s="950" t="s">
        <v>919</v>
      </c>
      <c r="C90" s="296"/>
      <c r="D90" s="297"/>
      <c r="E90" s="28"/>
      <c r="F90" s="28"/>
      <c r="G90" s="284"/>
      <c r="H90" s="283"/>
      <c r="I90" s="284"/>
      <c r="J90" s="284"/>
      <c r="K90" s="295"/>
      <c r="L90" s="283"/>
      <c r="M90" s="283"/>
      <c r="N90" s="284"/>
      <c r="O90" s="284"/>
      <c r="P90" s="283"/>
      <c r="Q90" s="283"/>
      <c r="R90" s="283"/>
      <c r="S90" s="283"/>
      <c r="T90" s="284"/>
      <c r="U90" s="285"/>
      <c r="W90" s="5"/>
      <c r="X90" s="572"/>
      <c r="Y90" s="572"/>
      <c r="AB90" s="5"/>
      <c r="AD90" s="5"/>
      <c r="AH90" s="5"/>
      <c r="AJ90" s="5"/>
      <c r="AK90" s="572"/>
      <c r="AM90" s="445"/>
      <c r="AN90" s="572"/>
    </row>
    <row r="91" spans="2:40" s="292" customFormat="1" ht="21.95" customHeight="1" x14ac:dyDescent="0.2">
      <c r="B91" s="950" t="s">
        <v>920</v>
      </c>
      <c r="C91" s="296"/>
      <c r="D91" s="297"/>
      <c r="E91" s="28"/>
      <c r="F91" s="28"/>
      <c r="G91" s="284"/>
      <c r="H91" s="283"/>
      <c r="I91" s="284"/>
      <c r="J91" s="284"/>
      <c r="K91" s="295"/>
      <c r="L91" s="283"/>
      <c r="M91" s="283"/>
      <c r="N91" s="284"/>
      <c r="O91" s="284"/>
      <c r="P91" s="283"/>
      <c r="Q91" s="283"/>
      <c r="R91" s="283"/>
      <c r="S91" s="283"/>
      <c r="T91" s="284"/>
      <c r="U91" s="285"/>
      <c r="W91" s="5"/>
      <c r="X91" s="572"/>
      <c r="Y91" s="572"/>
      <c r="AB91" s="5"/>
      <c r="AD91" s="5"/>
      <c r="AH91" s="5"/>
      <c r="AJ91" s="5"/>
      <c r="AK91" s="572"/>
      <c r="AM91" s="445"/>
      <c r="AN91" s="572"/>
    </row>
    <row r="92" spans="2:40" ht="21.95" customHeight="1" x14ac:dyDescent="0.2">
      <c r="B92" s="25" t="s">
        <v>320</v>
      </c>
      <c r="C92" s="946"/>
      <c r="D92" s="952" t="s">
        <v>872</v>
      </c>
      <c r="E92" s="332">
        <f>+SUM(INDEX(E:E,ROW()+1):INDEX(E:E,ROW(E101)-1))</f>
        <v>0</v>
      </c>
      <c r="F92" s="332">
        <f>+SUM(INDEX(F:F,ROW()+1):INDEX(F:F,ROW(F101)-1))</f>
        <v>0</v>
      </c>
      <c r="G92" s="100">
        <f>+SUM(INDEX(G:G,ROW()+1):INDEX(G:G,ROW(G101)-1))</f>
        <v>0</v>
      </c>
      <c r="H92" s="100">
        <f>+SUM(INDEX(H:H,ROW()+1):INDEX(H:H,ROW(H101)-1))</f>
        <v>0</v>
      </c>
      <c r="I92" s="100"/>
      <c r="J92" s="100">
        <f>+SUM(INDEX(J:J,ROW()+1):INDEX(J:J,ROW(J101)-1))</f>
        <v>0</v>
      </c>
      <c r="K92" s="100">
        <f>+SUM(INDEX(K:K,ROW()+1):INDEX(K:K,ROW(K101)-1))</f>
        <v>0</v>
      </c>
      <c r="L92" s="100">
        <f>+SUM(INDEX(L:L,ROW()+1):INDEX(L:L,ROW(L101)-1))</f>
        <v>0</v>
      </c>
      <c r="M92" s="100"/>
      <c r="N92" s="100">
        <f>+SUM(INDEX(N:N,ROW()+1):INDEX(N:N,ROW(N101)-1))</f>
        <v>0</v>
      </c>
      <c r="O92" s="100">
        <f>+SUM(INDEX(O:O,ROW()+1):INDEX(O:O,ROW(O101)-1))</f>
        <v>0</v>
      </c>
      <c r="P92" s="100">
        <f>+SUM(INDEX(P:P,ROW()+1):INDEX(P:P,ROW(P101)-1))</f>
        <v>0</v>
      </c>
      <c r="Q92" s="100">
        <f>+SUM(INDEX(Q:Q,ROW()+1):INDEX(Q:Q,ROW(Q101)-1))</f>
        <v>0</v>
      </c>
      <c r="R92" s="100">
        <f>+SUM(INDEX(R:R,ROW()+1):INDEX(R:R,ROW(R101)-1))</f>
        <v>0</v>
      </c>
      <c r="S92" s="100">
        <f>+SUM(INDEX(S:S,ROW()+1):INDEX(S:S,ROW(S101)-1))</f>
        <v>0</v>
      </c>
      <c r="T92" s="100">
        <f>+SUM(INDEX(T:T,ROW()+1):INDEX(T:T,ROW(T101)-1))</f>
        <v>0</v>
      </c>
      <c r="U92" s="75">
        <f>+SUM(INDEX(U:U,ROW()+1):INDEX(U:U,ROW(U101)-1))</f>
        <v>0</v>
      </c>
      <c r="X92" s="445"/>
      <c r="Y92" s="445"/>
      <c r="AK92" s="445"/>
    </row>
    <row r="93" spans="2:40" s="292" customFormat="1" ht="21.95" customHeight="1" x14ac:dyDescent="0.2">
      <c r="B93" s="950" t="s">
        <v>767</v>
      </c>
      <c r="C93" s="296"/>
      <c r="D93" s="953" t="s">
        <v>873</v>
      </c>
      <c r="E93" s="28"/>
      <c r="F93" s="28"/>
      <c r="G93" s="284">
        <f>E93-F93</f>
        <v>0</v>
      </c>
      <c r="H93" s="283"/>
      <c r="I93" s="284"/>
      <c r="J93" s="284">
        <f>G93-H93</f>
        <v>0</v>
      </c>
      <c r="K93" s="295">
        <f t="shared" si="11"/>
        <v>0</v>
      </c>
      <c r="L93" s="283"/>
      <c r="M93" s="283"/>
      <c r="N93" s="284">
        <f>IF(M93=0,0,(P93-R93-S93)*50%/M93)</f>
        <v>0</v>
      </c>
      <c r="O93" s="284">
        <f>IF(M93=0,0,(P93-S93)*50%/M93)</f>
        <v>0</v>
      </c>
      <c r="P93" s="283"/>
      <c r="Q93" s="283"/>
      <c r="R93" s="283"/>
      <c r="S93" s="283"/>
      <c r="T93" s="284">
        <f>J93-K93-N93+P93-Q93-R93-S93</f>
        <v>0</v>
      </c>
      <c r="U93" s="285">
        <f>(J93+T93)*50%</f>
        <v>0</v>
      </c>
      <c r="W93" s="5"/>
      <c r="X93" s="572"/>
      <c r="Y93" s="572"/>
      <c r="AB93" s="5"/>
      <c r="AD93" s="5"/>
      <c r="AH93" s="5"/>
      <c r="AJ93" s="5"/>
      <c r="AK93" s="572"/>
      <c r="AM93" s="445"/>
      <c r="AN93" s="572"/>
    </row>
    <row r="94" spans="2:40" s="292" customFormat="1" ht="21.95" customHeight="1" x14ac:dyDescent="0.2">
      <c r="B94" s="950" t="s">
        <v>768</v>
      </c>
      <c r="C94" s="296"/>
      <c r="D94" s="947"/>
      <c r="E94" s="28"/>
      <c r="F94" s="28"/>
      <c r="G94" s="284">
        <f>E94-F94</f>
        <v>0</v>
      </c>
      <c r="H94" s="283"/>
      <c r="I94" s="284"/>
      <c r="J94" s="284">
        <f>G94-H94</f>
        <v>0</v>
      </c>
      <c r="K94" s="295">
        <f t="shared" si="11"/>
        <v>0</v>
      </c>
      <c r="L94" s="283"/>
      <c r="M94" s="283"/>
      <c r="N94" s="284">
        <f>IF(M94=0,0,(P94-R94-S94)*50%/M94)</f>
        <v>0</v>
      </c>
      <c r="O94" s="284">
        <f>IF(M94=0,0,(P94-S94)*50%/M94)</f>
        <v>0</v>
      </c>
      <c r="P94" s="283"/>
      <c r="Q94" s="283"/>
      <c r="R94" s="283"/>
      <c r="S94" s="283"/>
      <c r="T94" s="284">
        <f>J94-K94-N94+P94-Q94-R94-S94</f>
        <v>0</v>
      </c>
      <c r="U94" s="285">
        <f>(J94+T94)*50%</f>
        <v>0</v>
      </c>
      <c r="W94" s="5"/>
      <c r="X94" s="572"/>
      <c r="Y94" s="572"/>
      <c r="AB94" s="5"/>
      <c r="AD94" s="5"/>
      <c r="AH94" s="5"/>
      <c r="AJ94" s="5"/>
      <c r="AK94" s="572"/>
      <c r="AM94" s="445"/>
    </row>
    <row r="95" spans="2:40" s="292" customFormat="1" ht="21.95" customHeight="1" x14ac:dyDescent="0.2">
      <c r="B95" s="950" t="s">
        <v>921</v>
      </c>
      <c r="C95" s="296"/>
      <c r="D95" s="947"/>
      <c r="E95" s="28"/>
      <c r="F95" s="28"/>
      <c r="G95" s="284">
        <f>E95-F95</f>
        <v>0</v>
      </c>
      <c r="H95" s="283"/>
      <c r="I95" s="284"/>
      <c r="J95" s="284">
        <f>G95-H95</f>
        <v>0</v>
      </c>
      <c r="K95" s="295">
        <f t="shared" si="11"/>
        <v>0</v>
      </c>
      <c r="L95" s="283"/>
      <c r="M95" s="283"/>
      <c r="N95" s="284">
        <f>IF(M95=0,0,(P95-R95-S95)*50%/M95)</f>
        <v>0</v>
      </c>
      <c r="O95" s="284">
        <f>IF(M95=0,0,(P95-S95)*50%/M95)</f>
        <v>0</v>
      </c>
      <c r="P95" s="283"/>
      <c r="Q95" s="283"/>
      <c r="R95" s="283"/>
      <c r="S95" s="283"/>
      <c r="T95" s="284">
        <f>J95-K95-N95+P95-Q95-R95-S95</f>
        <v>0</v>
      </c>
      <c r="U95" s="285">
        <f>(J95+T95)*50%</f>
        <v>0</v>
      </c>
      <c r="W95" s="5"/>
      <c r="X95" s="572"/>
      <c r="Y95" s="572"/>
      <c r="AB95" s="5"/>
      <c r="AD95" s="5"/>
      <c r="AH95" s="5"/>
      <c r="AJ95" s="5"/>
      <c r="AK95" s="572"/>
      <c r="AM95" s="445"/>
    </row>
    <row r="96" spans="2:40" s="292" customFormat="1" ht="21.95" customHeight="1" x14ac:dyDescent="0.2">
      <c r="B96" s="950" t="s">
        <v>922</v>
      </c>
      <c r="C96" s="296"/>
      <c r="D96" s="947"/>
      <c r="E96" s="28"/>
      <c r="F96" s="28"/>
      <c r="G96" s="284"/>
      <c r="H96" s="283"/>
      <c r="I96" s="284"/>
      <c r="J96" s="284"/>
      <c r="K96" s="295"/>
      <c r="L96" s="283"/>
      <c r="M96" s="283"/>
      <c r="N96" s="284"/>
      <c r="O96" s="284"/>
      <c r="P96" s="283"/>
      <c r="Q96" s="283"/>
      <c r="R96" s="283"/>
      <c r="S96" s="283"/>
      <c r="T96" s="284"/>
      <c r="U96" s="285"/>
      <c r="W96" s="5"/>
      <c r="X96" s="572"/>
      <c r="Y96" s="572"/>
      <c r="AB96" s="5"/>
      <c r="AD96" s="5"/>
      <c r="AH96" s="5"/>
      <c r="AJ96" s="5"/>
      <c r="AK96" s="572"/>
      <c r="AM96" s="445"/>
    </row>
    <row r="97" spans="2:78" s="292" customFormat="1" ht="21.95" customHeight="1" x14ac:dyDescent="0.2">
      <c r="B97" s="950" t="s">
        <v>923</v>
      </c>
      <c r="C97" s="296"/>
      <c r="D97" s="947"/>
      <c r="E97" s="28"/>
      <c r="F97" s="28"/>
      <c r="G97" s="284"/>
      <c r="H97" s="283"/>
      <c r="I97" s="284"/>
      <c r="J97" s="284"/>
      <c r="K97" s="295"/>
      <c r="L97" s="283"/>
      <c r="M97" s="283"/>
      <c r="N97" s="284"/>
      <c r="O97" s="284"/>
      <c r="P97" s="283"/>
      <c r="Q97" s="283"/>
      <c r="R97" s="283"/>
      <c r="S97" s="283"/>
      <c r="T97" s="284"/>
      <c r="U97" s="285"/>
      <c r="W97" s="5"/>
      <c r="X97" s="572"/>
      <c r="Y97" s="572"/>
      <c r="AB97" s="5"/>
      <c r="AD97" s="5"/>
      <c r="AH97" s="5"/>
      <c r="AJ97" s="5"/>
      <c r="AK97" s="572"/>
      <c r="AM97" s="445"/>
    </row>
    <row r="98" spans="2:78" s="292" customFormat="1" ht="21.95" customHeight="1" x14ac:dyDescent="0.2">
      <c r="B98" s="950" t="s">
        <v>924</v>
      </c>
      <c r="C98" s="296"/>
      <c r="D98" s="947"/>
      <c r="E98" s="28"/>
      <c r="F98" s="28"/>
      <c r="G98" s="284"/>
      <c r="H98" s="283"/>
      <c r="I98" s="284"/>
      <c r="J98" s="284"/>
      <c r="K98" s="295"/>
      <c r="L98" s="283"/>
      <c r="M98" s="283"/>
      <c r="N98" s="284"/>
      <c r="O98" s="284"/>
      <c r="P98" s="283"/>
      <c r="Q98" s="283"/>
      <c r="R98" s="283"/>
      <c r="S98" s="283"/>
      <c r="T98" s="284"/>
      <c r="U98" s="285"/>
      <c r="W98" s="5"/>
      <c r="X98" s="572"/>
      <c r="Y98" s="572"/>
      <c r="AB98" s="5"/>
      <c r="AD98" s="5"/>
      <c r="AH98" s="5"/>
      <c r="AJ98" s="5"/>
      <c r="AK98" s="572"/>
      <c r="AM98" s="445"/>
    </row>
    <row r="99" spans="2:78" s="292" customFormat="1" ht="21.95" customHeight="1" x14ac:dyDescent="0.2">
      <c r="B99" s="950" t="s">
        <v>925</v>
      </c>
      <c r="C99" s="296"/>
      <c r="D99" s="947"/>
      <c r="E99" s="28"/>
      <c r="F99" s="28"/>
      <c r="G99" s="284"/>
      <c r="H99" s="283"/>
      <c r="I99" s="284"/>
      <c r="J99" s="284"/>
      <c r="K99" s="295"/>
      <c r="L99" s="283"/>
      <c r="M99" s="283"/>
      <c r="N99" s="284"/>
      <c r="O99" s="284"/>
      <c r="P99" s="283"/>
      <c r="Q99" s="283"/>
      <c r="R99" s="283"/>
      <c r="S99" s="283"/>
      <c r="T99" s="284"/>
      <c r="U99" s="285"/>
      <c r="W99" s="5"/>
      <c r="X99" s="572"/>
      <c r="Y99" s="572"/>
      <c r="AB99" s="5"/>
      <c r="AD99" s="5"/>
      <c r="AH99" s="5"/>
      <c r="AJ99" s="5"/>
      <c r="AK99" s="572"/>
      <c r="AM99" s="445"/>
    </row>
    <row r="100" spans="2:78" s="292" customFormat="1" ht="21.95" customHeight="1" x14ac:dyDescent="0.2">
      <c r="B100" s="950" t="s">
        <v>926</v>
      </c>
      <c r="C100" s="296"/>
      <c r="D100" s="947"/>
      <c r="E100" s="28"/>
      <c r="F100" s="28"/>
      <c r="G100" s="284"/>
      <c r="H100" s="283"/>
      <c r="I100" s="284"/>
      <c r="J100" s="284"/>
      <c r="K100" s="295"/>
      <c r="L100" s="283"/>
      <c r="M100" s="283"/>
      <c r="N100" s="284"/>
      <c r="O100" s="284"/>
      <c r="P100" s="283"/>
      <c r="Q100" s="283"/>
      <c r="R100" s="283"/>
      <c r="S100" s="283"/>
      <c r="T100" s="284"/>
      <c r="U100" s="285"/>
      <c r="W100" s="5"/>
      <c r="X100" s="572"/>
      <c r="Y100" s="572"/>
      <c r="AB100" s="5"/>
      <c r="AD100" s="5"/>
      <c r="AH100" s="5"/>
      <c r="AJ100" s="5"/>
      <c r="AK100" s="572"/>
      <c r="AM100" s="445"/>
    </row>
    <row r="101" spans="2:78" ht="25.5" x14ac:dyDescent="0.2">
      <c r="B101" s="25" t="s">
        <v>272</v>
      </c>
      <c r="C101" s="946" t="s">
        <v>874</v>
      </c>
      <c r="D101" s="954" t="s">
        <v>617</v>
      </c>
      <c r="E101" s="332">
        <f>+SUM(INDEX(E:E,ROW()+1):INDEX(E:E,ROW(E110)-1))</f>
        <v>0</v>
      </c>
      <c r="F101" s="332">
        <f>+SUM(INDEX(F:F,ROW()+1):INDEX(F:F,ROW(F110)-1))</f>
        <v>0</v>
      </c>
      <c r="G101" s="100">
        <f>+SUM(INDEX(G:G,ROW()+1):INDEX(G:G,ROW(G110)-1))</f>
        <v>0</v>
      </c>
      <c r="H101" s="100">
        <f>+SUM(INDEX(H:H,ROW()+1):INDEX(H:H,ROW(H110)-1))</f>
        <v>0</v>
      </c>
      <c r="I101" s="100"/>
      <c r="J101" s="100">
        <f>+SUM(INDEX(J:J,ROW()+1):INDEX(J:J,ROW(J110)-1))</f>
        <v>0</v>
      </c>
      <c r="K101" s="100">
        <f>+SUM(INDEX(K:K,ROW()+1):INDEX(K:K,ROW(K110)-1))</f>
        <v>0</v>
      </c>
      <c r="L101" s="100">
        <f>+SUM(INDEX(L:L,ROW()+1):INDEX(L:L,ROW(L110)-1))</f>
        <v>0</v>
      </c>
      <c r="M101" s="100"/>
      <c r="N101" s="100">
        <f>+SUM(INDEX(N:N,ROW()+1):INDEX(N:N,ROW(N110)-1))</f>
        <v>0</v>
      </c>
      <c r="O101" s="100">
        <f>+SUM(INDEX(O:O,ROW()+1):INDEX(O:O,ROW(O110)-1))</f>
        <v>0</v>
      </c>
      <c r="P101" s="100">
        <f>+SUM(INDEX(P:P,ROW()+1):INDEX(P:P,ROW(P110)-1))</f>
        <v>0</v>
      </c>
      <c r="Q101" s="100">
        <f>+SUM(INDEX(Q:Q,ROW()+1):INDEX(Q:Q,ROW(Q110)-1))</f>
        <v>0</v>
      </c>
      <c r="R101" s="100">
        <f>+SUM(INDEX(R:R,ROW()+1):INDEX(R:R,ROW(R110)-1))</f>
        <v>0</v>
      </c>
      <c r="S101" s="100">
        <f>+SUM(INDEX(S:S,ROW()+1):INDEX(S:S,ROW(S110)-1))</f>
        <v>0</v>
      </c>
      <c r="T101" s="100">
        <f>+SUM(INDEX(T:T,ROW()+1):INDEX(T:T,ROW(T110)-1))</f>
        <v>0</v>
      </c>
      <c r="U101" s="75">
        <f>+SUM(INDEX(U:U,ROW()+1):INDEX(U:U,ROW(U110)-1))</f>
        <v>0</v>
      </c>
      <c r="X101" s="445"/>
      <c r="Y101" s="445"/>
      <c r="AD101" s="955"/>
      <c r="AE101" s="955"/>
      <c r="AF101" s="445"/>
      <c r="AH101" s="445"/>
      <c r="AI101" s="445"/>
      <c r="AJ101" s="445"/>
      <c r="AK101" s="445"/>
    </row>
    <row r="102" spans="2:78" s="292" customFormat="1" ht="21.95" customHeight="1" x14ac:dyDescent="0.2">
      <c r="B102" s="956" t="s">
        <v>419</v>
      </c>
      <c r="C102" s="296"/>
      <c r="D102" s="361"/>
      <c r="E102" s="149"/>
      <c r="F102" s="149"/>
      <c r="G102" s="284">
        <f>E102-F102</f>
        <v>0</v>
      </c>
      <c r="H102" s="290"/>
      <c r="I102" s="299"/>
      <c r="J102" s="284">
        <f>G102-H102</f>
        <v>0</v>
      </c>
      <c r="K102" s="295">
        <f t="shared" si="11"/>
        <v>0</v>
      </c>
      <c r="L102" s="290"/>
      <c r="M102" s="290"/>
      <c r="N102" s="284">
        <f>IF(M102=0,0,(P102-R102-S102)*50%/M102)</f>
        <v>0</v>
      </c>
      <c r="O102" s="284">
        <f>IF(M102=0,0,(P102-S102)*50%/M102)</f>
        <v>0</v>
      </c>
      <c r="P102" s="290"/>
      <c r="Q102" s="290"/>
      <c r="R102" s="290"/>
      <c r="S102" s="290"/>
      <c r="T102" s="284">
        <f>J102-K102-N102+P102-Q102-R102-S102</f>
        <v>0</v>
      </c>
      <c r="U102" s="285">
        <f>(J102+T102)*50%</f>
        <v>0</v>
      </c>
      <c r="W102" s="5"/>
      <c r="X102" s="572"/>
      <c r="Y102" s="572"/>
      <c r="AB102" s="5"/>
      <c r="AD102" s="445"/>
      <c r="AF102" s="572"/>
      <c r="AG102" s="5"/>
      <c r="AJ102" s="5"/>
      <c r="AK102" s="572"/>
      <c r="AM102" s="445"/>
    </row>
    <row r="103" spans="2:78" s="292" customFormat="1" ht="21.95" customHeight="1" x14ac:dyDescent="0.2">
      <c r="B103" s="956" t="s">
        <v>420</v>
      </c>
      <c r="C103" s="296"/>
      <c r="D103" s="298"/>
      <c r="E103" s="149"/>
      <c r="F103" s="149"/>
      <c r="G103" s="284">
        <f>E103-F103</f>
        <v>0</v>
      </c>
      <c r="H103" s="290"/>
      <c r="I103" s="299"/>
      <c r="J103" s="284">
        <f>G103-H103</f>
        <v>0</v>
      </c>
      <c r="K103" s="295">
        <f t="shared" si="11"/>
        <v>0</v>
      </c>
      <c r="L103" s="290"/>
      <c r="M103" s="290"/>
      <c r="N103" s="284">
        <f>IF(M103=0,0,(P103-R103-S103)*50%/M103)</f>
        <v>0</v>
      </c>
      <c r="O103" s="284">
        <f>IF(M103=0,0,(P103-S103)*50%/M103)</f>
        <v>0</v>
      </c>
      <c r="P103" s="290"/>
      <c r="Q103" s="290"/>
      <c r="R103" s="290"/>
      <c r="S103" s="290"/>
      <c r="T103" s="284">
        <f>J103-K103-N103+P103-Q103-R103-S103</f>
        <v>0</v>
      </c>
      <c r="U103" s="285">
        <f>(J103+T103)*50%</f>
        <v>0</v>
      </c>
      <c r="X103" s="572"/>
      <c r="Y103" s="572"/>
      <c r="AD103" s="572"/>
      <c r="AE103" s="957"/>
      <c r="AH103" s="5"/>
      <c r="AK103" s="572"/>
      <c r="AM103" s="445"/>
    </row>
    <row r="104" spans="2:78" s="292" customFormat="1" ht="21.95" customHeight="1" x14ac:dyDescent="0.2">
      <c r="B104" s="956" t="s">
        <v>37</v>
      </c>
      <c r="C104" s="296"/>
      <c r="D104" s="298"/>
      <c r="E104" s="149"/>
      <c r="F104" s="149"/>
      <c r="G104" s="284"/>
      <c r="H104" s="290"/>
      <c r="I104" s="299"/>
      <c r="J104" s="284"/>
      <c r="K104" s="295"/>
      <c r="L104" s="290"/>
      <c r="M104" s="290"/>
      <c r="N104" s="284"/>
      <c r="O104" s="284"/>
      <c r="P104" s="290"/>
      <c r="Q104" s="290"/>
      <c r="R104" s="290"/>
      <c r="S104" s="290"/>
      <c r="T104" s="284"/>
      <c r="U104" s="285"/>
      <c r="X104" s="572"/>
      <c r="Y104" s="572"/>
      <c r="AD104" s="572"/>
      <c r="AE104" s="957"/>
      <c r="AH104" s="5"/>
      <c r="AK104" s="572"/>
      <c r="AM104" s="445"/>
    </row>
    <row r="105" spans="2:78" s="292" customFormat="1" ht="21.95" customHeight="1" x14ac:dyDescent="0.2">
      <c r="B105" s="956" t="s">
        <v>42</v>
      </c>
      <c r="C105" s="296"/>
      <c r="D105" s="298"/>
      <c r="E105" s="149"/>
      <c r="F105" s="149"/>
      <c r="G105" s="284"/>
      <c r="H105" s="290"/>
      <c r="I105" s="299"/>
      <c r="J105" s="284"/>
      <c r="K105" s="295"/>
      <c r="L105" s="290"/>
      <c r="M105" s="290"/>
      <c r="N105" s="284"/>
      <c r="O105" s="284"/>
      <c r="P105" s="290"/>
      <c r="Q105" s="290"/>
      <c r="R105" s="290"/>
      <c r="S105" s="290"/>
      <c r="T105" s="284"/>
      <c r="U105" s="285"/>
      <c r="X105" s="572"/>
      <c r="Y105" s="572"/>
      <c r="AD105" s="572"/>
      <c r="AE105" s="957"/>
      <c r="AH105" s="5"/>
      <c r="AK105" s="572"/>
      <c r="AM105" s="445"/>
    </row>
    <row r="106" spans="2:78" s="292" customFormat="1" ht="21.95" customHeight="1" x14ac:dyDescent="0.2">
      <c r="B106" s="956" t="s">
        <v>56</v>
      </c>
      <c r="C106" s="296"/>
      <c r="D106" s="298"/>
      <c r="E106" s="149"/>
      <c r="F106" s="149"/>
      <c r="G106" s="284"/>
      <c r="H106" s="290"/>
      <c r="I106" s="299"/>
      <c r="J106" s="284"/>
      <c r="K106" s="295"/>
      <c r="L106" s="290"/>
      <c r="M106" s="290"/>
      <c r="N106" s="284"/>
      <c r="O106" s="284"/>
      <c r="P106" s="290"/>
      <c r="Q106" s="290"/>
      <c r="R106" s="290"/>
      <c r="S106" s="290"/>
      <c r="T106" s="284"/>
      <c r="U106" s="285"/>
      <c r="X106" s="572"/>
      <c r="Y106" s="572"/>
      <c r="AD106" s="572"/>
      <c r="AE106" s="957"/>
      <c r="AH106" s="5"/>
      <c r="AK106" s="572"/>
      <c r="AM106" s="445"/>
    </row>
    <row r="107" spans="2:78" s="292" customFormat="1" ht="21.95" customHeight="1" x14ac:dyDescent="0.2">
      <c r="B107" s="956" t="s">
        <v>43</v>
      </c>
      <c r="C107" s="296"/>
      <c r="D107" s="298"/>
      <c r="E107" s="149"/>
      <c r="F107" s="149"/>
      <c r="G107" s="284"/>
      <c r="H107" s="290"/>
      <c r="I107" s="299"/>
      <c r="J107" s="284"/>
      <c r="K107" s="295"/>
      <c r="L107" s="290"/>
      <c r="M107" s="290"/>
      <c r="N107" s="284"/>
      <c r="O107" s="284"/>
      <c r="P107" s="290"/>
      <c r="Q107" s="290"/>
      <c r="R107" s="290"/>
      <c r="S107" s="290"/>
      <c r="T107" s="284"/>
      <c r="U107" s="285"/>
      <c r="X107" s="572"/>
      <c r="Y107" s="572"/>
      <c r="AD107" s="572"/>
      <c r="AE107" s="957"/>
      <c r="AH107" s="5"/>
      <c r="AK107" s="572"/>
      <c r="AM107" s="445"/>
    </row>
    <row r="108" spans="2:78" s="292" customFormat="1" ht="21.95" customHeight="1" x14ac:dyDescent="0.2">
      <c r="B108" s="956" t="s">
        <v>50</v>
      </c>
      <c r="C108" s="296"/>
      <c r="D108" s="298"/>
      <c r="E108" s="149"/>
      <c r="F108" s="149"/>
      <c r="G108" s="284"/>
      <c r="H108" s="290"/>
      <c r="I108" s="299"/>
      <c r="J108" s="284"/>
      <c r="K108" s="295"/>
      <c r="L108" s="290"/>
      <c r="M108" s="290"/>
      <c r="N108" s="284"/>
      <c r="O108" s="284"/>
      <c r="P108" s="290"/>
      <c r="Q108" s="290"/>
      <c r="R108" s="290"/>
      <c r="S108" s="290"/>
      <c r="T108" s="284"/>
      <c r="U108" s="285"/>
      <c r="X108" s="572"/>
      <c r="Y108" s="572"/>
      <c r="AD108" s="572"/>
      <c r="AE108" s="957"/>
      <c r="AH108" s="5"/>
      <c r="AK108" s="572"/>
      <c r="AM108" s="445"/>
    </row>
    <row r="109" spans="2:78" s="292" customFormat="1" ht="21.95" customHeight="1" x14ac:dyDescent="0.2">
      <c r="B109" s="956" t="s">
        <v>51</v>
      </c>
      <c r="C109" s="296"/>
      <c r="D109" s="298"/>
      <c r="E109" s="149"/>
      <c r="F109" s="149"/>
      <c r="G109" s="284">
        <f>E109-F109</f>
        <v>0</v>
      </c>
      <c r="H109" s="290"/>
      <c r="I109" s="299"/>
      <c r="J109" s="284">
        <f>G109-H109</f>
        <v>0</v>
      </c>
      <c r="K109" s="295">
        <f t="shared" si="11"/>
        <v>0</v>
      </c>
      <c r="L109" s="290"/>
      <c r="M109" s="290"/>
      <c r="N109" s="284">
        <f>IF(M109=0,0,(P109-R109-S109)*50%/M109)</f>
        <v>0</v>
      </c>
      <c r="O109" s="284">
        <f>IF(M109=0,0,(P109-S109)*50%/M109)</f>
        <v>0</v>
      </c>
      <c r="P109" s="290"/>
      <c r="Q109" s="290"/>
      <c r="R109" s="290"/>
      <c r="S109" s="290"/>
      <c r="T109" s="284">
        <f>J109-K109-N109+P109-Q109-R109-S109</f>
        <v>0</v>
      </c>
      <c r="U109" s="285">
        <f>(J109+T109)*50%</f>
        <v>0</v>
      </c>
      <c r="AD109" s="572"/>
      <c r="AE109" s="572"/>
      <c r="AF109" s="572"/>
      <c r="AH109" s="572"/>
      <c r="AI109" s="572"/>
      <c r="AJ109" s="572"/>
      <c r="AM109" s="445"/>
    </row>
    <row r="110" spans="2:78" s="292" customFormat="1" ht="21.95" customHeight="1" x14ac:dyDescent="0.2">
      <c r="B110" s="958" t="s">
        <v>273</v>
      </c>
      <c r="C110" s="959" t="s">
        <v>875</v>
      </c>
      <c r="D110" s="960" t="s">
        <v>876</v>
      </c>
      <c r="E110" s="149"/>
      <c r="F110" s="149"/>
      <c r="G110" s="284">
        <f>E110-F110</f>
        <v>0</v>
      </c>
      <c r="H110" s="290"/>
      <c r="I110" s="290"/>
      <c r="J110" s="299">
        <f>G110-H110-I110</f>
        <v>0</v>
      </c>
      <c r="K110" s="299"/>
      <c r="L110" s="299"/>
      <c r="M110" s="961"/>
      <c r="N110" s="284"/>
      <c r="O110" s="284"/>
      <c r="P110" s="299"/>
      <c r="Q110" s="961"/>
      <c r="R110" s="299"/>
      <c r="S110" s="299"/>
      <c r="T110" s="284"/>
      <c r="U110" s="285">
        <f>(J110+T110)*50%</f>
        <v>0</v>
      </c>
      <c r="W110" s="572"/>
      <c r="X110" s="572"/>
    </row>
    <row r="111" spans="2:78" s="53" customFormat="1" ht="21.95" customHeight="1" x14ac:dyDescent="0.2">
      <c r="B111" s="962" t="s">
        <v>287</v>
      </c>
      <c r="C111" s="963"/>
      <c r="D111" s="964" t="s">
        <v>803</v>
      </c>
      <c r="E111" s="27">
        <f>E34+E38+E72+E101+E110</f>
        <v>0</v>
      </c>
      <c r="F111" s="27">
        <f>F34+F38+F72+F101+F110</f>
        <v>0</v>
      </c>
      <c r="G111" s="27">
        <f>G34+G38+G72+G101+G110</f>
        <v>0</v>
      </c>
      <c r="H111" s="27">
        <f>H34+H38+H72+H101+H110</f>
        <v>0</v>
      </c>
      <c r="I111" s="27">
        <f>I110</f>
        <v>0</v>
      </c>
      <c r="J111" s="27">
        <f>J34+J38+J72+J101+J110</f>
        <v>0</v>
      </c>
      <c r="K111" s="27">
        <f>K34+K38+K72+K101+K110</f>
        <v>0</v>
      </c>
      <c r="L111" s="27">
        <f>L34+L38+L72+L101+L110</f>
        <v>0</v>
      </c>
      <c r="M111" s="27"/>
      <c r="N111" s="27">
        <f t="shared" ref="N111:U111" si="16">N34+N38+N72+N101+N110</f>
        <v>0</v>
      </c>
      <c r="O111" s="27">
        <f t="shared" si="16"/>
        <v>0</v>
      </c>
      <c r="P111" s="27">
        <f t="shared" si="16"/>
        <v>0</v>
      </c>
      <c r="Q111" s="27">
        <f t="shared" si="16"/>
        <v>0</v>
      </c>
      <c r="R111" s="27">
        <f t="shared" si="16"/>
        <v>0</v>
      </c>
      <c r="S111" s="27">
        <f t="shared" si="16"/>
        <v>0</v>
      </c>
      <c r="T111" s="27">
        <f t="shared" si="16"/>
        <v>0</v>
      </c>
      <c r="U111" s="29">
        <f t="shared" si="16"/>
        <v>0</v>
      </c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  <row r="112" spans="2:78" ht="21.95" customHeight="1" x14ac:dyDescent="0.2">
      <c r="B112" s="63"/>
      <c r="C112" s="64"/>
      <c r="D112" s="65"/>
      <c r="E112" s="66"/>
      <c r="F112" s="66"/>
      <c r="G112" s="60"/>
      <c r="H112" s="60"/>
      <c r="I112" s="965"/>
      <c r="J112" s="966"/>
      <c r="K112" s="60"/>
      <c r="L112" s="60">
        <f>L111+O111</f>
        <v>0</v>
      </c>
      <c r="M112" s="60"/>
      <c r="N112" s="59"/>
      <c r="O112" s="59"/>
      <c r="P112" s="60"/>
      <c r="Q112" s="60"/>
      <c r="R112" s="60"/>
      <c r="S112" s="60"/>
      <c r="T112" s="60"/>
      <c r="U112" s="61"/>
    </row>
    <row r="113" spans="2:78" ht="21.95" customHeight="1" x14ac:dyDescent="0.2">
      <c r="B113" s="1110" t="s">
        <v>345</v>
      </c>
      <c r="C113" s="1111"/>
      <c r="D113" s="1111"/>
      <c r="E113" s="58"/>
      <c r="F113" s="58"/>
      <c r="G113" s="59"/>
      <c r="H113" s="59"/>
      <c r="I113" s="59"/>
      <c r="J113" s="60"/>
      <c r="K113" s="59"/>
      <c r="L113" s="59">
        <f>AB16</f>
        <v>0</v>
      </c>
      <c r="M113" s="68">
        <f>L113-L112</f>
        <v>0</v>
      </c>
      <c r="N113" s="68"/>
      <c r="O113" s="68"/>
      <c r="P113" s="68"/>
      <c r="Q113" s="59"/>
      <c r="R113" s="59"/>
      <c r="S113" s="59"/>
      <c r="T113" s="60"/>
      <c r="U113" s="61"/>
    </row>
    <row r="114" spans="2:78" s="292" customFormat="1" ht="21.95" customHeight="1" x14ac:dyDescent="0.2">
      <c r="B114" s="967" t="s">
        <v>274</v>
      </c>
      <c r="C114" s="729" t="s">
        <v>802</v>
      </c>
      <c r="D114" s="730" t="s">
        <v>291</v>
      </c>
      <c r="E114" s="283"/>
      <c r="F114" s="283"/>
      <c r="G114" s="284">
        <f>E114-F114</f>
        <v>0</v>
      </c>
      <c r="H114" s="283"/>
      <c r="I114" s="284"/>
      <c r="J114" s="284">
        <f>G114-H114</f>
        <v>0</v>
      </c>
      <c r="K114" s="295">
        <f>IF(H114=0,L114,(1-(H114/G114))*L114)</f>
        <v>0</v>
      </c>
      <c r="L114" s="283"/>
      <c r="M114" s="283"/>
      <c r="N114" s="284">
        <f>IF(M114=0,0,(P114-R114-S114)*50%/M114)</f>
        <v>0</v>
      </c>
      <c r="O114" s="284">
        <f>IF(M114=0,0,(P114-S114)*50%/M114)</f>
        <v>0</v>
      </c>
      <c r="P114" s="283"/>
      <c r="Q114" s="283"/>
      <c r="R114" s="283"/>
      <c r="S114" s="283"/>
      <c r="T114" s="284">
        <f>J114-K114-N114+P114-Q114-R114-S114</f>
        <v>0</v>
      </c>
      <c r="U114" s="285">
        <f>(J114+T114)*50%</f>
        <v>0</v>
      </c>
      <c r="AJ114" s="5"/>
      <c r="AM114" s="445"/>
    </row>
    <row r="115" spans="2:78" s="292" customFormat="1" ht="21.95" customHeight="1" x14ac:dyDescent="0.2">
      <c r="B115" s="300" t="s">
        <v>275</v>
      </c>
      <c r="C115" s="918" t="s">
        <v>877</v>
      </c>
      <c r="D115" s="731" t="s">
        <v>878</v>
      </c>
      <c r="E115" s="283"/>
      <c r="F115" s="283"/>
      <c r="G115" s="284">
        <f>E115-F115</f>
        <v>0</v>
      </c>
      <c r="H115" s="283"/>
      <c r="I115" s="284"/>
      <c r="J115" s="284">
        <f>G115-H115</f>
        <v>0</v>
      </c>
      <c r="K115" s="295">
        <f>IF(H115=0,L115,(1-(H115/G115))*L115)</f>
        <v>0</v>
      </c>
      <c r="L115" s="283"/>
      <c r="M115" s="283"/>
      <c r="N115" s="284">
        <f>IF(M115=0,0,(P115-R115-S115)*50%/M115)</f>
        <v>0</v>
      </c>
      <c r="O115" s="284">
        <f>IF(M115=0,0,(P115-S115)*50%/M115)</f>
        <v>0</v>
      </c>
      <c r="P115" s="283"/>
      <c r="Q115" s="283"/>
      <c r="R115" s="283"/>
      <c r="S115" s="283"/>
      <c r="T115" s="284">
        <f>J115-K115-N115+P115-Q115-R115-S115</f>
        <v>0</v>
      </c>
      <c r="U115" s="285">
        <f>(J115+T115)*50%</f>
        <v>0</v>
      </c>
      <c r="AJ115" s="5"/>
      <c r="AM115" s="445"/>
    </row>
    <row r="116" spans="2:78" s="292" customFormat="1" ht="21.95" customHeight="1" x14ac:dyDescent="0.2">
      <c r="B116" s="300" t="s">
        <v>343</v>
      </c>
      <c r="C116" s="938" t="s">
        <v>828</v>
      </c>
      <c r="D116" s="939" t="s">
        <v>829</v>
      </c>
      <c r="E116" s="283"/>
      <c r="F116" s="283"/>
      <c r="G116" s="284">
        <f>E116-F116</f>
        <v>0</v>
      </c>
      <c r="H116" s="283"/>
      <c r="I116" s="284"/>
      <c r="J116" s="284">
        <f>G116-H116</f>
        <v>0</v>
      </c>
      <c r="K116" s="295">
        <f>IF(H116=0,L116,(1-(H116/G116))*L116)</f>
        <v>0</v>
      </c>
      <c r="L116" s="283"/>
      <c r="M116" s="283"/>
      <c r="N116" s="284">
        <f>IF(M116=0,0,(P116-R116-S116)*50%/M116)</f>
        <v>0</v>
      </c>
      <c r="O116" s="284">
        <f>IF(M116=0,0,(P116-S116)*50%/M116)</f>
        <v>0</v>
      </c>
      <c r="P116" s="283"/>
      <c r="Q116" s="283"/>
      <c r="R116" s="283"/>
      <c r="S116" s="283"/>
      <c r="T116" s="284">
        <f>J116-K116-N116+P116-Q116-R116-S116</f>
        <v>0</v>
      </c>
      <c r="U116" s="285">
        <f>(J116+T116)*50%</f>
        <v>0</v>
      </c>
      <c r="AJ116" s="5"/>
      <c r="AM116" s="445"/>
    </row>
    <row r="117" spans="2:78" s="292" customFormat="1" ht="21.95" customHeight="1" x14ac:dyDescent="0.2">
      <c r="B117" s="300" t="s">
        <v>344</v>
      </c>
      <c r="C117" s="918" t="s">
        <v>830</v>
      </c>
      <c r="D117" s="731" t="s">
        <v>831</v>
      </c>
      <c r="E117" s="283"/>
      <c r="F117" s="283"/>
      <c r="G117" s="284">
        <f>E117-F117</f>
        <v>0</v>
      </c>
      <c r="H117" s="283"/>
      <c r="I117" s="284"/>
      <c r="J117" s="284">
        <f>G117-H117</f>
        <v>0</v>
      </c>
      <c r="K117" s="295">
        <f>IF(H117=0,L117,(1-(H117/G117))*L117)</f>
        <v>0</v>
      </c>
      <c r="L117" s="283"/>
      <c r="M117" s="283"/>
      <c r="N117" s="284">
        <f>IF(M117=0,0,(P117-R117-S117)*50%/M117)</f>
        <v>0</v>
      </c>
      <c r="O117" s="284">
        <f>IF(M117=0,0,(P117-S117)*50%/M117)</f>
        <v>0</v>
      </c>
      <c r="P117" s="283"/>
      <c r="Q117" s="283"/>
      <c r="R117" s="283"/>
      <c r="S117" s="283"/>
      <c r="T117" s="284">
        <f>J117-K117-N117+P117-Q117-R117-S117</f>
        <v>0</v>
      </c>
      <c r="U117" s="285">
        <f>(J117+T117)*50%</f>
        <v>0</v>
      </c>
      <c r="AJ117" s="5"/>
      <c r="AM117" s="445"/>
    </row>
    <row r="118" spans="2:78" s="292" customFormat="1" ht="21.95" customHeight="1" x14ac:dyDescent="0.2">
      <c r="B118" s="958" t="s">
        <v>879</v>
      </c>
      <c r="C118" s="919" t="s">
        <v>880</v>
      </c>
      <c r="D118" s="732" t="s">
        <v>346</v>
      </c>
      <c r="E118" s="149"/>
      <c r="F118" s="149"/>
      <c r="G118" s="299">
        <f>E118-F118</f>
        <v>0</v>
      </c>
      <c r="H118" s="290"/>
      <c r="I118" s="290"/>
      <c r="J118" s="299">
        <f>G118-H118-I118</f>
        <v>0</v>
      </c>
      <c r="K118" s="299"/>
      <c r="L118" s="299"/>
      <c r="M118" s="961"/>
      <c r="N118" s="284"/>
      <c r="O118" s="284"/>
      <c r="P118" s="299"/>
      <c r="Q118" s="961"/>
      <c r="R118" s="299"/>
      <c r="S118" s="299"/>
      <c r="T118" s="284"/>
      <c r="U118" s="285">
        <f>(J118+T118)*50%</f>
        <v>0</v>
      </c>
      <c r="AJ118" s="5"/>
    </row>
    <row r="119" spans="2:78" s="53" customFormat="1" ht="21.95" customHeight="1" x14ac:dyDescent="0.2">
      <c r="B119" s="968" t="s">
        <v>288</v>
      </c>
      <c r="C119" s="52"/>
      <c r="D119" s="56" t="s">
        <v>881</v>
      </c>
      <c r="E119" s="98">
        <f t="shared" ref="E119:L119" si="17">SUM(E114:E118)</f>
        <v>0</v>
      </c>
      <c r="F119" s="98">
        <f t="shared" si="17"/>
        <v>0</v>
      </c>
      <c r="G119" s="98">
        <f t="shared" si="17"/>
        <v>0</v>
      </c>
      <c r="H119" s="98">
        <f t="shared" si="17"/>
        <v>0</v>
      </c>
      <c r="I119" s="98">
        <f t="shared" si="17"/>
        <v>0</v>
      </c>
      <c r="J119" s="98">
        <f t="shared" si="17"/>
        <v>0</v>
      </c>
      <c r="K119" s="98">
        <f t="shared" si="17"/>
        <v>0</v>
      </c>
      <c r="L119" s="98">
        <f t="shared" si="17"/>
        <v>0</v>
      </c>
      <c r="M119" s="98"/>
      <c r="N119" s="98">
        <f t="shared" ref="N119:U119" si="18">SUM(N114:N118)</f>
        <v>0</v>
      </c>
      <c r="O119" s="98">
        <f t="shared" si="18"/>
        <v>0</v>
      </c>
      <c r="P119" s="98">
        <f t="shared" si="18"/>
        <v>0</v>
      </c>
      <c r="Q119" s="98">
        <f t="shared" si="18"/>
        <v>0</v>
      </c>
      <c r="R119" s="98">
        <f t="shared" si="18"/>
        <v>0</v>
      </c>
      <c r="S119" s="98">
        <f t="shared" si="18"/>
        <v>0</v>
      </c>
      <c r="T119" s="98">
        <f t="shared" si="18"/>
        <v>0</v>
      </c>
      <c r="U119" s="99">
        <f t="shared" si="18"/>
        <v>0</v>
      </c>
      <c r="W119" s="445"/>
      <c r="X119" s="44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</row>
    <row r="120" spans="2:78" ht="21.95" customHeight="1" x14ac:dyDescent="0.2">
      <c r="B120" s="969"/>
      <c r="C120" s="67"/>
      <c r="D120" s="97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1"/>
    </row>
    <row r="121" spans="2:78" ht="21.95" customHeight="1" thickBot="1" x14ac:dyDescent="0.25">
      <c r="B121" s="971" t="s">
        <v>289</v>
      </c>
      <c r="C121" s="49"/>
      <c r="D121" s="57" t="s">
        <v>290</v>
      </c>
      <c r="E121" s="174">
        <f t="shared" ref="E121:L121" si="19">E111+E119</f>
        <v>0</v>
      </c>
      <c r="F121" s="174">
        <f t="shared" si="19"/>
        <v>0</v>
      </c>
      <c r="G121" s="174">
        <f t="shared" si="19"/>
        <v>0</v>
      </c>
      <c r="H121" s="174">
        <f t="shared" si="19"/>
        <v>0</v>
      </c>
      <c r="I121" s="174">
        <f t="shared" si="19"/>
        <v>0</v>
      </c>
      <c r="J121" s="70">
        <f t="shared" si="19"/>
        <v>0</v>
      </c>
      <c r="K121" s="174">
        <f t="shared" si="19"/>
        <v>0</v>
      </c>
      <c r="L121" s="174">
        <f t="shared" si="19"/>
        <v>0</v>
      </c>
      <c r="M121" s="174"/>
      <c r="N121" s="174">
        <f t="shared" ref="N121:U121" si="20">N111+N119</f>
        <v>0</v>
      </c>
      <c r="O121" s="174">
        <f t="shared" si="20"/>
        <v>0</v>
      </c>
      <c r="P121" s="174">
        <f t="shared" si="20"/>
        <v>0</v>
      </c>
      <c r="Q121" s="174">
        <f t="shared" si="20"/>
        <v>0</v>
      </c>
      <c r="R121" s="174">
        <f t="shared" si="20"/>
        <v>0</v>
      </c>
      <c r="S121" s="174">
        <f t="shared" si="20"/>
        <v>0</v>
      </c>
      <c r="T121" s="54">
        <f t="shared" si="20"/>
        <v>0</v>
      </c>
      <c r="U121" s="55">
        <f t="shared" si="20"/>
        <v>0</v>
      </c>
      <c r="W121" s="445"/>
      <c r="AB121" s="445"/>
      <c r="AD121" s="445"/>
      <c r="AJ121" s="445"/>
    </row>
    <row r="122" spans="2:78" ht="21.95" customHeight="1" thickTop="1" x14ac:dyDescent="0.2">
      <c r="B122" s="3" t="s">
        <v>264</v>
      </c>
      <c r="C122" s="39"/>
      <c r="D122" s="151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AC122" s="445"/>
      <c r="AD122" s="445"/>
    </row>
    <row r="123" spans="2:78" ht="21.95" customHeight="1" x14ac:dyDescent="0.2">
      <c r="B123" s="5"/>
      <c r="C123" s="678" t="s">
        <v>15</v>
      </c>
      <c r="D123" s="151"/>
      <c r="E123" s="972"/>
      <c r="F123" s="972"/>
      <c r="G123" s="972"/>
      <c r="H123" s="972"/>
      <c r="I123" s="972"/>
      <c r="J123" s="973"/>
      <c r="K123" s="974"/>
      <c r="L123" s="975"/>
      <c r="M123" s="972"/>
      <c r="N123" s="972"/>
      <c r="O123" s="972"/>
      <c r="P123" s="439"/>
      <c r="Q123" s="972"/>
      <c r="R123" s="972"/>
      <c r="S123" s="976"/>
      <c r="T123" s="152"/>
      <c r="U123" s="152"/>
    </row>
    <row r="124" spans="2:78" s="371" customFormat="1" ht="21.95" customHeight="1" x14ac:dyDescent="0.2">
      <c r="C124" s="678" t="s">
        <v>16</v>
      </c>
      <c r="D124" s="679"/>
      <c r="E124" s="974"/>
      <c r="F124" s="920"/>
      <c r="G124" s="920"/>
      <c r="H124" s="920"/>
      <c r="I124" s="920"/>
      <c r="J124" s="920"/>
      <c r="K124"/>
      <c r="L124" s="127"/>
      <c r="M124" s="127"/>
      <c r="N124" s="127"/>
      <c r="O124" s="127"/>
      <c r="P124" s="127"/>
      <c r="Q124"/>
      <c r="R124" s="127"/>
      <c r="S124" s="127"/>
      <c r="T124"/>
      <c r="U124"/>
      <c r="V124"/>
      <c r="W124"/>
      <c r="X124"/>
      <c r="Y124"/>
      <c r="Z124"/>
      <c r="AA124"/>
      <c r="AB124"/>
      <c r="AC124"/>
    </row>
    <row r="125" spans="2:78" s="371" customFormat="1" ht="10.5" customHeight="1" thickBot="1" x14ac:dyDescent="0.25">
      <c r="B125" s="977"/>
      <c r="C125" s="978"/>
      <c r="D125" s="679"/>
      <c r="E125" s="974"/>
      <c r="F125" s="920"/>
      <c r="G125" s="920"/>
      <c r="H125" s="920"/>
      <c r="I125" s="920"/>
      <c r="J125" s="920"/>
      <c r="K125"/>
      <c r="L125"/>
      <c r="M125" s="127"/>
      <c r="N125" s="127"/>
      <c r="O125"/>
      <c r="P125" s="127"/>
      <c r="Q125"/>
      <c r="R125"/>
      <c r="S125"/>
      <c r="T125"/>
      <c r="U125"/>
      <c r="V125"/>
      <c r="W125"/>
      <c r="X125"/>
      <c r="Y125"/>
      <c r="Z125"/>
      <c r="AA125"/>
      <c r="AB125"/>
      <c r="AC125"/>
    </row>
    <row r="126" spans="2:78" ht="21.95" customHeight="1" thickTop="1" thickBot="1" x14ac:dyDescent="0.25">
      <c r="B126" s="3"/>
      <c r="C126" s="1114" t="str">
        <f>("Трошкови амортизације у "&amp;'Poc. strana'!$C$19-1&amp;". години (у 000 дин.):")</f>
        <v>Трошкови амортизације у -1. години (у 000 дин.):</v>
      </c>
      <c r="D126" s="1115"/>
      <c r="E126" s="921"/>
      <c r="F126"/>
      <c r="G126"/>
      <c r="H126"/>
      <c r="I126"/>
      <c r="J126" s="127"/>
      <c r="K126"/>
      <c r="L126"/>
      <c r="M126"/>
      <c r="N126" s="445"/>
      <c r="O126"/>
      <c r="P126" s="127"/>
      <c r="Q126"/>
      <c r="R126" s="127"/>
      <c r="S126"/>
      <c r="T126"/>
      <c r="U126"/>
      <c r="V126"/>
      <c r="W126"/>
      <c r="X126" s="127"/>
      <c r="Y126"/>
      <c r="Z126"/>
      <c r="AA126"/>
      <c r="AB126"/>
      <c r="AC126"/>
    </row>
    <row r="127" spans="2:78" ht="9" customHeight="1" thickTop="1" thickBot="1" x14ac:dyDescent="0.25">
      <c r="C127"/>
      <c r="D127"/>
      <c r="E127"/>
      <c r="F127"/>
      <c r="H127"/>
      <c r="I127"/>
      <c r="J127"/>
      <c r="K127"/>
      <c r="L127" s="127"/>
      <c r="M127"/>
      <c r="N127" s="127"/>
      <c r="O127"/>
      <c r="P127" s="127"/>
      <c r="Q127"/>
      <c r="R127"/>
      <c r="S127"/>
      <c r="T127"/>
      <c r="U127"/>
      <c r="V127"/>
      <c r="W127"/>
      <c r="X127" s="127"/>
      <c r="Y127"/>
      <c r="Z127"/>
      <c r="AA127"/>
      <c r="AB127"/>
      <c r="AC127"/>
    </row>
    <row r="128" spans="2:78" ht="21.95" customHeight="1" thickTop="1" thickBot="1" x14ac:dyDescent="0.25">
      <c r="C128" s="1114" t="str">
        <f>("Трошкови амортизације у "&amp;'Poc. strana'!$C$19-2&amp;". години (у 000 дин.):")</f>
        <v>Трошкови амортизације у -2. години (у 000 дин.):</v>
      </c>
      <c r="D128" s="1115"/>
      <c r="E128" s="921"/>
      <c r="F128"/>
      <c r="G128" s="598"/>
      <c r="M128"/>
      <c r="N128" s="127"/>
    </row>
    <row r="129" spans="3:26" ht="7.5" customHeight="1" thickTop="1" thickBot="1" x14ac:dyDescent="0.25">
      <c r="E129" s="445"/>
      <c r="G129" s="598"/>
      <c r="M129"/>
      <c r="N129" s="127"/>
      <c r="P129" s="445"/>
    </row>
    <row r="130" spans="3:26" ht="21.95" customHeight="1" thickTop="1" thickBot="1" x14ac:dyDescent="0.25">
      <c r="C130" s="1114" t="str">
        <f>("Трошкови амортизације у "&amp;'Poc. strana'!$C$19-3&amp;". години (у 000 дин.):")</f>
        <v>Трошкови амортизације у -3. години (у 000 дин.):</v>
      </c>
      <c r="D130" s="1115"/>
      <c r="E130" s="921"/>
      <c r="F130" s="445"/>
      <c r="G130" s="445"/>
      <c r="M130"/>
      <c r="N130" s="127"/>
      <c r="Z130" s="445"/>
    </row>
    <row r="131" spans="3:26" ht="21.95" customHeight="1" thickTop="1" x14ac:dyDescent="0.2">
      <c r="E131" s="445"/>
      <c r="F131" s="445"/>
      <c r="G131" s="445"/>
      <c r="M131"/>
      <c r="N131" s="127"/>
      <c r="Z131" s="445"/>
    </row>
    <row r="132" spans="3:26" ht="21.95" customHeight="1" x14ac:dyDescent="0.2">
      <c r="E132" s="445"/>
      <c r="F132" s="445"/>
      <c r="H132" s="445">
        <f>H131*G111</f>
        <v>0</v>
      </c>
      <c r="K132" s="445"/>
      <c r="M132"/>
      <c r="N132" s="127"/>
    </row>
    <row r="133" spans="3:26" ht="21.95" customHeight="1" x14ac:dyDescent="0.2">
      <c r="E133" s="445"/>
      <c r="G133" s="445"/>
      <c r="M133"/>
      <c r="N133" s="127"/>
    </row>
    <row r="134" spans="3:26" ht="21.95" customHeight="1" x14ac:dyDescent="0.2">
      <c r="E134" s="445"/>
      <c r="F134" s="445"/>
      <c r="M134"/>
      <c r="N134" s="127"/>
    </row>
    <row r="135" spans="3:26" ht="21.95" customHeight="1" x14ac:dyDescent="0.2">
      <c r="M135"/>
      <c r="N135" s="127"/>
    </row>
    <row r="136" spans="3:26" ht="21.95" customHeight="1" x14ac:dyDescent="0.2">
      <c r="M136"/>
      <c r="N136" s="127"/>
    </row>
    <row r="137" spans="3:26" ht="21.95" customHeight="1" x14ac:dyDescent="0.2">
      <c r="G137" s="445"/>
      <c r="M137"/>
      <c r="N137" s="127"/>
    </row>
    <row r="138" spans="3:26" ht="21.95" customHeight="1" x14ac:dyDescent="0.2">
      <c r="M138"/>
      <c r="N138" s="127"/>
    </row>
    <row r="139" spans="3:26" ht="21.95" customHeight="1" x14ac:dyDescent="0.2">
      <c r="M139"/>
      <c r="N139" s="127"/>
    </row>
    <row r="140" spans="3:26" ht="21.95" customHeight="1" x14ac:dyDescent="0.2">
      <c r="M140"/>
      <c r="N140" s="127"/>
    </row>
    <row r="141" spans="3:26" ht="21.95" customHeight="1" x14ac:dyDescent="0.2">
      <c r="M141"/>
      <c r="N141" s="127"/>
    </row>
    <row r="142" spans="3:26" ht="21.95" customHeight="1" x14ac:dyDescent="0.2">
      <c r="M142"/>
      <c r="N142" s="127"/>
    </row>
    <row r="143" spans="3:26" ht="21.95" customHeight="1" x14ac:dyDescent="0.2">
      <c r="M143"/>
      <c r="N143" s="127"/>
    </row>
    <row r="144" spans="3:26" ht="21.95" customHeight="1" x14ac:dyDescent="0.2">
      <c r="M144"/>
      <c r="N144" s="127"/>
    </row>
    <row r="145" spans="13:14" ht="21.95" customHeight="1" x14ac:dyDescent="0.2">
      <c r="M145"/>
      <c r="N145" s="127"/>
    </row>
    <row r="146" spans="13:14" ht="21.95" customHeight="1" x14ac:dyDescent="0.2">
      <c r="M146"/>
      <c r="N146" s="127"/>
    </row>
    <row r="147" spans="13:14" ht="21.95" customHeight="1" x14ac:dyDescent="0.2">
      <c r="M147"/>
      <c r="N147" s="127"/>
    </row>
    <row r="148" spans="13:14" ht="21.95" customHeight="1" x14ac:dyDescent="0.2">
      <c r="M148"/>
      <c r="N148" s="127"/>
    </row>
    <row r="149" spans="13:14" ht="21.95" customHeight="1" x14ac:dyDescent="0.2">
      <c r="M149"/>
      <c r="N149" s="127"/>
    </row>
    <row r="150" spans="13:14" ht="21.95" customHeight="1" x14ac:dyDescent="0.2">
      <c r="M150"/>
      <c r="N150" s="127"/>
    </row>
    <row r="151" spans="13:14" ht="21.95" customHeight="1" x14ac:dyDescent="0.2">
      <c r="M151"/>
      <c r="N151" s="127"/>
    </row>
    <row r="152" spans="13:14" ht="21.95" customHeight="1" x14ac:dyDescent="0.2">
      <c r="M152"/>
      <c r="N152" s="127"/>
    </row>
    <row r="153" spans="13:14" ht="21.95" customHeight="1" x14ac:dyDescent="0.2">
      <c r="M153"/>
      <c r="N153" s="127"/>
    </row>
    <row r="154" spans="13:14" ht="21.95" customHeight="1" x14ac:dyDescent="0.2">
      <c r="M154"/>
      <c r="N154" s="127"/>
    </row>
    <row r="155" spans="13:14" ht="21.95" customHeight="1" x14ac:dyDescent="0.2">
      <c r="M155"/>
      <c r="N155" s="127"/>
    </row>
    <row r="156" spans="13:14" ht="21.95" customHeight="1" x14ac:dyDescent="0.2">
      <c r="M156"/>
      <c r="N156" s="127"/>
    </row>
    <row r="157" spans="13:14" ht="21.95" customHeight="1" x14ac:dyDescent="0.2">
      <c r="M157"/>
      <c r="N157" s="127"/>
    </row>
    <row r="158" spans="13:14" ht="21.95" customHeight="1" x14ac:dyDescent="0.2">
      <c r="M158"/>
      <c r="N158" s="127"/>
    </row>
    <row r="159" spans="13:14" ht="21.95" customHeight="1" x14ac:dyDescent="0.2">
      <c r="M159"/>
      <c r="N159" s="127"/>
    </row>
    <row r="160" spans="13:14" ht="21.95" customHeight="1" x14ac:dyDescent="0.2">
      <c r="M160"/>
      <c r="N160" s="127"/>
    </row>
    <row r="161" spans="13:14" ht="21.95" customHeight="1" x14ac:dyDescent="0.2">
      <c r="M161"/>
      <c r="N161" s="127"/>
    </row>
    <row r="162" spans="13:14" ht="21.95" customHeight="1" x14ac:dyDescent="0.2">
      <c r="M162"/>
      <c r="N162" s="127"/>
    </row>
    <row r="163" spans="13:14" ht="21.95" customHeight="1" x14ac:dyDescent="0.2">
      <c r="M163"/>
      <c r="N163" s="127"/>
    </row>
  </sheetData>
  <sheetProtection formatCells="0" insertRows="0" selectLockedCells="1"/>
  <mergeCells count="11">
    <mergeCell ref="AJ15:AK15"/>
    <mergeCell ref="B113:D113"/>
    <mergeCell ref="C126:D126"/>
    <mergeCell ref="C128:D128"/>
    <mergeCell ref="C130:D130"/>
    <mergeCell ref="B14:D14"/>
    <mergeCell ref="B7:U7"/>
    <mergeCell ref="B10:T10"/>
    <mergeCell ref="B11:B12"/>
    <mergeCell ref="C11:C12"/>
    <mergeCell ref="D11:D12"/>
  </mergeCells>
  <phoneticPr fontId="2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26" orientation="landscape" r:id="rId1"/>
  <headerFooter alignWithMargins="0">
    <oddFooter>&amp;R&amp;"Arial Narrow,Regular"Страна &amp;P од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25</vt:i4>
      </vt:variant>
    </vt:vector>
  </HeadingPairs>
  <TitlesOfParts>
    <vt:vector size="43" baseType="lpstr">
      <vt:lpstr>Poc. strana</vt:lpstr>
      <vt:lpstr>Sadrzaj_Dinamika</vt:lpstr>
      <vt:lpstr>1 MOP</vt:lpstr>
      <vt:lpstr>2 Zajed tr sred prih Zaposleni</vt:lpstr>
      <vt:lpstr>3 Oper Troskovi OP</vt:lpstr>
      <vt:lpstr>4 Trosаk Prenosа</vt:lpstr>
      <vt:lpstr>5 PPCK</vt:lpstr>
      <vt:lpstr>6 Struktura izvora finans</vt:lpstr>
      <vt:lpstr>7 Sredstva</vt:lpstr>
      <vt:lpstr>7.1 RS u prethodnom RP</vt:lpstr>
      <vt:lpstr>8 Gubici</vt:lpstr>
      <vt:lpstr>9 Ostali Prih</vt:lpstr>
      <vt:lpstr>10 KE t-1</vt:lpstr>
      <vt:lpstr>10.1 KE t-2</vt:lpstr>
      <vt:lpstr>11 Alokacija MOP i tar stav</vt:lpstr>
      <vt:lpstr>12 Plan ulaganja</vt:lpstr>
      <vt:lpstr>12.1 Ulag-pr reg per</vt:lpstr>
      <vt:lpstr>13 Prih.od Prikljuc</vt:lpstr>
      <vt:lpstr>'1 MOP'!Print_Area</vt:lpstr>
      <vt:lpstr>'10 KE t-1'!Print_Area</vt:lpstr>
      <vt:lpstr>'10.1 KE t-2'!Print_Area</vt:lpstr>
      <vt:lpstr>'11 Alokacija MOP i tar stav'!Print_Area</vt:lpstr>
      <vt:lpstr>'12 Plan ulaganja'!Print_Area</vt:lpstr>
      <vt:lpstr>'12.1 Ulag-pr reg per'!Print_Area</vt:lpstr>
      <vt:lpstr>'13 Prih.od Prikljuc'!Print_Area</vt:lpstr>
      <vt:lpstr>'2 Zajed tr sred prih Zaposleni'!Print_Area</vt:lpstr>
      <vt:lpstr>'3 Oper Troskovi OP'!Print_Area</vt:lpstr>
      <vt:lpstr>'4 Trosаk Prenosа'!Print_Area</vt:lpstr>
      <vt:lpstr>'5 PPCK'!Print_Area</vt:lpstr>
      <vt:lpstr>'6 Struktura izvora finans'!Print_Area</vt:lpstr>
      <vt:lpstr>'7 Sredstva'!Print_Area</vt:lpstr>
      <vt:lpstr>'7.1 RS u prethodnom RP'!Print_Area</vt:lpstr>
      <vt:lpstr>'8 Gubici'!Print_Area</vt:lpstr>
      <vt:lpstr>'9 Ostali Prih'!Print_Area</vt:lpstr>
      <vt:lpstr>'Poc. strana'!Print_Area</vt:lpstr>
      <vt:lpstr>'12 Plan ulaganja'!Print_Titles</vt:lpstr>
      <vt:lpstr>'12.1 Ulag-pr reg per'!Print_Titles</vt:lpstr>
      <vt:lpstr>'13 Prih.od Prikljuc'!Print_Titles</vt:lpstr>
      <vt:lpstr>'2 Zajed tr sred prih Zaposleni'!Print_Titles</vt:lpstr>
      <vt:lpstr>'3 Oper Troskovi OP'!Print_Titles</vt:lpstr>
      <vt:lpstr>'6 Struktura izvora finans'!Print_Titles</vt:lpstr>
      <vt:lpstr>'8 Gubici'!Print_Titles</vt:lpstr>
      <vt:lpstr>'9 Ostali Prih'!Print_Titles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Verica Lazović</dc:creator>
  <cp:lastModifiedBy>AERS</cp:lastModifiedBy>
  <cp:lastPrinted>2025-04-07T11:25:20Z</cp:lastPrinted>
  <dcterms:created xsi:type="dcterms:W3CDTF">2006-07-05T09:57:32Z</dcterms:created>
  <dcterms:modified xsi:type="dcterms:W3CDTF">2026-04-01T11:42:26Z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